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claireurs Louveteaux de France\ELDF\12 - Communication\Site internet\contenu\Ressources\Comptabilité\"/>
    </mc:Choice>
  </mc:AlternateContent>
  <xr:revisionPtr revIDLastSave="0" documentId="13_ncr:1_{C743E4C4-518A-415C-B806-4A02848C73D1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LD" sheetId="4" r:id="rId1"/>
    <sheet name="PCA" sheetId="1" r:id="rId2"/>
    <sheet name="Journal" sheetId="2" r:id="rId3"/>
    <sheet name="Synthèse" sheetId="3" r:id="rId4"/>
    <sheet name="Récap" sheetId="6" r:id="rId5"/>
  </sheets>
  <definedNames>
    <definedName name="_xlnm._FilterDatabase" localSheetId="2" hidden="1">Journal!$A$2:$M$232</definedName>
    <definedName name="_xlnm.Print_Area" localSheetId="4">Récap!$A$1:$I$56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C10" i="3"/>
  <c r="F43" i="3" l="1"/>
  <c r="F14" i="3" l="1"/>
  <c r="F15" i="3"/>
  <c r="F16" i="3"/>
  <c r="F17" i="3"/>
  <c r="F18" i="3"/>
  <c r="F19" i="3"/>
  <c r="C21" i="3"/>
  <c r="F13" i="3"/>
  <c r="C6" i="3"/>
  <c r="F11" i="3" l="1"/>
  <c r="F10" i="3" l="1"/>
  <c r="C8" i="3" l="1"/>
  <c r="C7" i="3"/>
  <c r="J232" i="2"/>
  <c r="C35" i="3" l="1"/>
  <c r="F12" i="3"/>
  <c r="F9" i="3"/>
  <c r="F8" i="3"/>
  <c r="F7" i="3"/>
  <c r="F6" i="3"/>
  <c r="F5" i="3"/>
  <c r="C36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 l="1"/>
  <c r="C20" i="3"/>
  <c r="C19" i="3"/>
  <c r="C18" i="3"/>
  <c r="C17" i="3"/>
  <c r="C16" i="3"/>
  <c r="C15" i="3"/>
  <c r="C14" i="3"/>
  <c r="C12" i="3"/>
  <c r="C11" i="3"/>
  <c r="C9" i="3"/>
  <c r="F38" i="3" l="1"/>
  <c r="C5" i="3"/>
  <c r="C13" i="3"/>
  <c r="C38" i="3" l="1"/>
  <c r="C40" i="3" s="1"/>
  <c r="H3" i="2"/>
  <c r="H4" i="2" s="1"/>
  <c r="I232" i="2"/>
  <c r="G232" i="2"/>
  <c r="F232" i="2"/>
  <c r="H5" i="2" l="1"/>
  <c r="G26" i="6"/>
  <c r="H3" i="3"/>
  <c r="K3" i="2"/>
  <c r="K4" i="2" s="1"/>
  <c r="K5" i="2" l="1"/>
  <c r="K6" i="2" s="1"/>
  <c r="K7" i="2" s="1"/>
  <c r="K8" i="2" s="1"/>
  <c r="K9" i="2" s="1"/>
  <c r="K10" i="2" s="1"/>
  <c r="K11" i="2" s="1"/>
  <c r="K12" i="2" s="1"/>
  <c r="K13" i="2" s="1"/>
  <c r="G27" i="6"/>
  <c r="G29" i="6" s="1"/>
  <c r="H6" i="2"/>
  <c r="L3" i="2"/>
  <c r="G35" i="6"/>
  <c r="G38" i="6"/>
  <c r="K14" i="2" l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L5" i="2"/>
  <c r="L4" i="2"/>
  <c r="G41" i="6"/>
  <c r="H7" i="2"/>
  <c r="L6" i="2"/>
  <c r="K52" i="2" l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H8" i="2"/>
  <c r="L7" i="2"/>
  <c r="K121" i="2" l="1"/>
  <c r="K122" i="2" s="1"/>
  <c r="K123" i="2" s="1"/>
  <c r="K124" i="2" s="1"/>
  <c r="K125" i="2" s="1"/>
  <c r="L8" i="2"/>
  <c r="K126" i="2" l="1"/>
  <c r="K127" i="2" s="1"/>
  <c r="K128" i="2" s="1"/>
  <c r="K129" i="2" s="1"/>
  <c r="K130" i="2" s="1"/>
  <c r="K131" i="2" s="1"/>
  <c r="K132" i="2" s="1"/>
  <c r="K133" i="2" s="1"/>
  <c r="K134" i="2" s="1"/>
  <c r="H10" i="2"/>
  <c r="L9" i="2"/>
  <c r="K135" i="2" l="1"/>
  <c r="H11" i="2"/>
  <c r="L10" i="2"/>
  <c r="K136" i="2" l="1"/>
  <c r="K137" i="2" s="1"/>
  <c r="K138" i="2" s="1"/>
  <c r="K139" i="2" s="1"/>
  <c r="K140" i="2" s="1"/>
  <c r="K141" i="2" s="1"/>
  <c r="K142" i="2" s="1"/>
  <c r="K143" i="2" s="1"/>
  <c r="H12" i="2"/>
  <c r="L11" i="2"/>
  <c r="H13" i="2" l="1"/>
  <c r="L12" i="2"/>
  <c r="K144" i="2"/>
  <c r="H14" i="2" l="1"/>
  <c r="H15" i="2" s="1"/>
  <c r="H16" i="2" s="1"/>
  <c r="L13" i="2"/>
  <c r="K145" i="2"/>
  <c r="K146" i="2" l="1"/>
  <c r="L14" i="2" l="1"/>
  <c r="K147" i="2"/>
  <c r="L15" i="2" l="1"/>
  <c r="K148" i="2"/>
  <c r="H17" i="2" l="1"/>
  <c r="L16" i="2"/>
  <c r="K149" i="2"/>
  <c r="H18" i="2" l="1"/>
  <c r="L17" i="2"/>
  <c r="K150" i="2"/>
  <c r="H19" i="2" l="1"/>
  <c r="L18" i="2"/>
  <c r="K151" i="2"/>
  <c r="H20" i="2" l="1"/>
  <c r="L19" i="2"/>
  <c r="K152" i="2"/>
  <c r="H21" i="2" l="1"/>
  <c r="L20" i="2"/>
  <c r="K153" i="2"/>
  <c r="K154" i="2" s="1"/>
  <c r="K155" i="2" s="1"/>
  <c r="K156" i="2" s="1"/>
  <c r="K157" i="2" s="1"/>
  <c r="K158" i="2" s="1"/>
  <c r="H22" i="2" l="1"/>
  <c r="L21" i="2"/>
  <c r="H23" i="2" l="1"/>
  <c r="L22" i="2"/>
  <c r="H24" i="2" l="1"/>
  <c r="L23" i="2"/>
  <c r="H25" i="2" l="1"/>
  <c r="L24" i="2"/>
  <c r="H26" i="2" l="1"/>
  <c r="L25" i="2"/>
  <c r="H27" i="2" l="1"/>
  <c r="L26" i="2"/>
  <c r="K159" i="2"/>
  <c r="H28" i="2" l="1"/>
  <c r="L27" i="2"/>
  <c r="K160" i="2"/>
  <c r="H29" i="2" l="1"/>
  <c r="L28" i="2"/>
  <c r="K161" i="2"/>
  <c r="H30" i="2" l="1"/>
  <c r="L29" i="2"/>
  <c r="K162" i="2"/>
  <c r="H31" i="2" l="1"/>
  <c r="L30" i="2"/>
  <c r="K163" i="2"/>
  <c r="H32" i="2" l="1"/>
  <c r="L31" i="2"/>
  <c r="K164" i="2"/>
  <c r="H33" i="2" l="1"/>
  <c r="L32" i="2"/>
  <c r="K165" i="2"/>
  <c r="H34" i="2" l="1"/>
  <c r="L33" i="2"/>
  <c r="K166" i="2"/>
  <c r="H35" i="2" l="1"/>
  <c r="L34" i="2"/>
  <c r="K167" i="2"/>
  <c r="H36" i="2" l="1"/>
  <c r="L35" i="2"/>
  <c r="K168" i="2"/>
  <c r="H37" i="2" l="1"/>
  <c r="L36" i="2"/>
  <c r="K169" i="2"/>
  <c r="H38" i="2" l="1"/>
  <c r="L37" i="2"/>
  <c r="K170" i="2"/>
  <c r="H39" i="2" l="1"/>
  <c r="L38" i="2"/>
  <c r="K171" i="2"/>
  <c r="H40" i="2" l="1"/>
  <c r="L39" i="2"/>
  <c r="K172" i="2"/>
  <c r="H41" i="2" l="1"/>
  <c r="L40" i="2"/>
  <c r="K173" i="2"/>
  <c r="H42" i="2" l="1"/>
  <c r="L41" i="2"/>
  <c r="K174" i="2"/>
  <c r="H43" i="2" l="1"/>
  <c r="L42" i="2"/>
  <c r="K175" i="2"/>
  <c r="H44" i="2" l="1"/>
  <c r="L43" i="2"/>
  <c r="K176" i="2"/>
  <c r="H45" i="2" l="1"/>
  <c r="L44" i="2"/>
  <c r="K177" i="2"/>
  <c r="H46" i="2" l="1"/>
  <c r="L45" i="2"/>
  <c r="K178" i="2"/>
  <c r="H47" i="2" l="1"/>
  <c r="L46" i="2"/>
  <c r="K179" i="2"/>
  <c r="H48" i="2" l="1"/>
  <c r="L47" i="2"/>
  <c r="K180" i="2"/>
  <c r="H49" i="2" l="1"/>
  <c r="L48" i="2"/>
  <c r="K181" i="2"/>
  <c r="H50" i="2" l="1"/>
  <c r="L49" i="2"/>
  <c r="K182" i="2"/>
  <c r="H51" i="2" l="1"/>
  <c r="H52" i="2" s="1"/>
  <c r="L50" i="2"/>
  <c r="K183" i="2"/>
  <c r="L52" i="2" l="1"/>
  <c r="H53" i="2"/>
  <c r="L51" i="2"/>
  <c r="K184" i="2"/>
  <c r="H54" i="2" l="1"/>
  <c r="L53" i="2"/>
  <c r="K185" i="2"/>
  <c r="H55" i="2" l="1"/>
  <c r="L54" i="2"/>
  <c r="K186" i="2"/>
  <c r="H56" i="2" l="1"/>
  <c r="L55" i="2"/>
  <c r="K187" i="2"/>
  <c r="H57" i="2" l="1"/>
  <c r="L56" i="2"/>
  <c r="K188" i="2"/>
  <c r="K189" i="2" s="1"/>
  <c r="H58" i="2" l="1"/>
  <c r="L58" i="2" s="1"/>
  <c r="L57" i="2"/>
  <c r="K190" i="2"/>
  <c r="H59" i="2" l="1"/>
  <c r="L59" i="2" s="1"/>
  <c r="K191" i="2"/>
  <c r="H60" i="2" l="1"/>
  <c r="L60" i="2" s="1"/>
  <c r="K192" i="2"/>
  <c r="H61" i="2" l="1"/>
  <c r="L61" i="2" s="1"/>
  <c r="K193" i="2"/>
  <c r="H62" i="2" l="1"/>
  <c r="K194" i="2"/>
  <c r="H63" i="2" l="1"/>
  <c r="L62" i="2"/>
  <c r="K195" i="2"/>
  <c r="H64" i="2" l="1"/>
  <c r="L63" i="2"/>
  <c r="K196" i="2"/>
  <c r="H65" i="2" l="1"/>
  <c r="L64" i="2"/>
  <c r="K197" i="2"/>
  <c r="H66" i="2" l="1"/>
  <c r="L65" i="2"/>
  <c r="K198" i="2"/>
  <c r="H67" i="2" l="1"/>
  <c r="L66" i="2"/>
  <c r="K199" i="2"/>
  <c r="H68" i="2" l="1"/>
  <c r="L67" i="2"/>
  <c r="K200" i="2"/>
  <c r="H69" i="2" l="1"/>
  <c r="L68" i="2"/>
  <c r="K201" i="2"/>
  <c r="H70" i="2" l="1"/>
  <c r="L69" i="2"/>
  <c r="K202" i="2"/>
  <c r="H71" i="2" l="1"/>
  <c r="L70" i="2"/>
  <c r="K203" i="2"/>
  <c r="H72" i="2" l="1"/>
  <c r="L71" i="2"/>
  <c r="K204" i="2"/>
  <c r="H73" i="2" l="1"/>
  <c r="L72" i="2"/>
  <c r="K205" i="2"/>
  <c r="H74" i="2" l="1"/>
  <c r="L73" i="2"/>
  <c r="K206" i="2"/>
  <c r="H75" i="2" l="1"/>
  <c r="L74" i="2"/>
  <c r="K207" i="2"/>
  <c r="H76" i="2" l="1"/>
  <c r="L75" i="2"/>
  <c r="K208" i="2"/>
  <c r="H77" i="2" l="1"/>
  <c r="L76" i="2"/>
  <c r="K209" i="2"/>
  <c r="H78" i="2" l="1"/>
  <c r="L77" i="2"/>
  <c r="K210" i="2"/>
  <c r="H79" i="2" l="1"/>
  <c r="L78" i="2"/>
  <c r="K211" i="2"/>
  <c r="H80" i="2" l="1"/>
  <c r="L79" i="2"/>
  <c r="K212" i="2"/>
  <c r="H81" i="2" l="1"/>
  <c r="L80" i="2"/>
  <c r="K213" i="2"/>
  <c r="H82" i="2" l="1"/>
  <c r="L81" i="2"/>
  <c r="K214" i="2"/>
  <c r="H83" i="2" l="1"/>
  <c r="L82" i="2"/>
  <c r="K215" i="2"/>
  <c r="H84" i="2" l="1"/>
  <c r="L83" i="2"/>
  <c r="K216" i="2"/>
  <c r="H85" i="2" l="1"/>
  <c r="L84" i="2"/>
  <c r="K217" i="2"/>
  <c r="H86" i="2" l="1"/>
  <c r="L85" i="2"/>
  <c r="K218" i="2"/>
  <c r="H87" i="2" l="1"/>
  <c r="L86" i="2"/>
  <c r="K219" i="2"/>
  <c r="H88" i="2" l="1"/>
  <c r="L87" i="2"/>
  <c r="K220" i="2"/>
  <c r="H89" i="2" l="1"/>
  <c r="L88" i="2"/>
  <c r="K221" i="2"/>
  <c r="H90" i="2" l="1"/>
  <c r="L89" i="2"/>
  <c r="K222" i="2"/>
  <c r="H91" i="2" l="1"/>
  <c r="L90" i="2"/>
  <c r="K223" i="2"/>
  <c r="H92" i="2" l="1"/>
  <c r="L91" i="2"/>
  <c r="K224" i="2"/>
  <c r="H93" i="2" l="1"/>
  <c r="L92" i="2"/>
  <c r="K225" i="2"/>
  <c r="H94" i="2" l="1"/>
  <c r="L93" i="2"/>
  <c r="K226" i="2"/>
  <c r="H95" i="2" l="1"/>
  <c r="L94" i="2"/>
  <c r="K227" i="2"/>
  <c r="H96" i="2" l="1"/>
  <c r="H97" i="2" s="1"/>
  <c r="L95" i="2"/>
  <c r="K228" i="2"/>
  <c r="L96" i="2" l="1"/>
  <c r="K229" i="2"/>
  <c r="K230" i="2" l="1"/>
  <c r="H98" i="2" l="1"/>
  <c r="H99" i="2" s="1"/>
  <c r="L97" i="2"/>
  <c r="K231" i="2"/>
  <c r="G19" i="6" s="1"/>
  <c r="L98" i="2" l="1"/>
  <c r="H100" i="2" l="1"/>
  <c r="L99" i="2"/>
  <c r="H101" i="2" l="1"/>
  <c r="H102" i="2" s="1"/>
  <c r="L100" i="2"/>
  <c r="H103" i="2" l="1"/>
  <c r="L102" i="2"/>
  <c r="L101" i="2"/>
  <c r="H104" i="2" l="1"/>
  <c r="L103" i="2"/>
  <c r="H105" i="2" l="1"/>
  <c r="L104" i="2"/>
  <c r="H106" i="2" l="1"/>
  <c r="L105" i="2"/>
  <c r="H107" i="2" l="1"/>
  <c r="L106" i="2"/>
  <c r="H108" i="2" l="1"/>
  <c r="L107" i="2"/>
  <c r="H109" i="2" l="1"/>
  <c r="L108" i="2"/>
  <c r="H110" i="2" l="1"/>
  <c r="L109" i="2"/>
  <c r="H111" i="2" l="1"/>
  <c r="L110" i="2"/>
  <c r="H112" i="2" l="1"/>
  <c r="L111" i="2"/>
  <c r="H113" i="2" l="1"/>
  <c r="L112" i="2"/>
  <c r="H114" i="2" l="1"/>
  <c r="L113" i="2"/>
  <c r="H115" i="2" l="1"/>
  <c r="L114" i="2"/>
  <c r="H116" i="2" l="1"/>
  <c r="L115" i="2"/>
  <c r="L116" i="2" l="1"/>
  <c r="H117" i="2"/>
  <c r="H118" i="2" l="1"/>
  <c r="L117" i="2"/>
  <c r="L118" i="2" l="1"/>
  <c r="H119" i="2"/>
  <c r="H120" i="2" l="1"/>
  <c r="H121" i="2" s="1"/>
  <c r="L121" i="2" s="1"/>
  <c r="L119" i="2"/>
  <c r="L120" i="2" l="1"/>
  <c r="H122" i="2" l="1"/>
  <c r="H123" i="2" l="1"/>
  <c r="L122" i="2"/>
  <c r="H124" i="2" l="1"/>
  <c r="L123" i="2"/>
  <c r="H125" i="2" l="1"/>
  <c r="H126" i="2" s="1"/>
  <c r="H127" i="2" s="1"/>
  <c r="H128" i="2" s="1"/>
  <c r="L124" i="2"/>
  <c r="H129" i="2" l="1"/>
  <c r="L128" i="2"/>
  <c r="L125" i="2"/>
  <c r="H130" i="2" l="1"/>
  <c r="L130" i="2" s="1"/>
  <c r="L129" i="2"/>
  <c r="L126" i="2"/>
  <c r="L127" i="2" l="1"/>
  <c r="H131" i="2" l="1"/>
  <c r="L131" i="2" s="1"/>
  <c r="H132" i="2" l="1"/>
  <c r="H133" i="2" s="1"/>
  <c r="L133" i="2" s="1"/>
  <c r="L132" i="2" l="1"/>
  <c r="H134" i="2" l="1"/>
  <c r="H135" i="2" s="1"/>
  <c r="L135" i="2" l="1"/>
  <c r="H136" i="2"/>
  <c r="L136" i="2" s="1"/>
  <c r="L134" i="2"/>
  <c r="H137" i="2" l="1"/>
  <c r="L137" i="2" l="1"/>
  <c r="H138" i="2"/>
  <c r="L138" i="2" l="1"/>
  <c r="H139" i="2"/>
  <c r="L139" i="2" l="1"/>
  <c r="H140" i="2"/>
  <c r="L140" i="2" l="1"/>
  <c r="H141" i="2"/>
  <c r="H142" i="2" l="1"/>
  <c r="L141" i="2"/>
  <c r="L142" i="2" l="1"/>
  <c r="H143" i="2"/>
  <c r="L143" i="2" l="1"/>
  <c r="H144" i="2"/>
  <c r="L144" i="2" l="1"/>
  <c r="H145" i="2"/>
  <c r="L145" i="2" l="1"/>
  <c r="H146" i="2"/>
  <c r="H147" i="2" l="1"/>
  <c r="L146" i="2"/>
  <c r="H148" i="2" l="1"/>
  <c r="L147" i="2"/>
  <c r="L148" i="2" l="1"/>
  <c r="H149" i="2"/>
  <c r="H150" i="2" l="1"/>
  <c r="L149" i="2"/>
  <c r="L150" i="2" l="1"/>
  <c r="H151" i="2"/>
  <c r="L151" i="2" l="1"/>
  <c r="H152" i="2"/>
  <c r="H153" i="2" l="1"/>
  <c r="L152" i="2"/>
  <c r="L153" i="2" l="1"/>
  <c r="H154" i="2"/>
  <c r="L154" i="2" l="1"/>
  <c r="H155" i="2"/>
  <c r="L155" i="2" l="1"/>
  <c r="H156" i="2"/>
  <c r="L156" i="2" l="1"/>
  <c r="H157" i="2"/>
  <c r="H158" i="2" l="1"/>
  <c r="L157" i="2"/>
  <c r="L158" i="2" l="1"/>
  <c r="H159" i="2"/>
  <c r="H160" i="2" l="1"/>
  <c r="L159" i="2"/>
  <c r="L160" i="2" l="1"/>
  <c r="H161" i="2"/>
  <c r="L161" i="2" l="1"/>
  <c r="H162" i="2"/>
  <c r="H163" i="2" l="1"/>
  <c r="L162" i="2"/>
  <c r="L163" i="2" l="1"/>
  <c r="H164" i="2"/>
  <c r="L164" i="2" l="1"/>
  <c r="H165" i="2"/>
  <c r="H166" i="2" l="1"/>
  <c r="L165" i="2"/>
  <c r="L166" i="2" l="1"/>
  <c r="H167" i="2"/>
  <c r="H168" i="2" l="1"/>
  <c r="L167" i="2"/>
  <c r="L168" i="2" l="1"/>
  <c r="H169" i="2"/>
  <c r="L169" i="2" l="1"/>
  <c r="H170" i="2"/>
  <c r="H171" i="2" l="1"/>
  <c r="L170" i="2"/>
  <c r="L171" i="2" l="1"/>
  <c r="H172" i="2"/>
  <c r="H173" i="2" l="1"/>
  <c r="L172" i="2"/>
  <c r="L173" i="2" l="1"/>
  <c r="H174" i="2"/>
  <c r="H175" i="2" l="1"/>
  <c r="L174" i="2"/>
  <c r="H176" i="2" l="1"/>
  <c r="L175" i="2"/>
  <c r="L176" i="2" l="1"/>
  <c r="H177" i="2"/>
  <c r="L177" i="2" l="1"/>
  <c r="H178" i="2"/>
  <c r="L178" i="2" l="1"/>
  <c r="H179" i="2"/>
  <c r="L179" i="2" l="1"/>
  <c r="H180" i="2"/>
  <c r="H181" i="2" l="1"/>
  <c r="L180" i="2"/>
  <c r="L181" i="2" l="1"/>
  <c r="H182" i="2"/>
  <c r="L182" i="2" l="1"/>
  <c r="H183" i="2"/>
  <c r="H184" i="2" l="1"/>
  <c r="L183" i="2"/>
  <c r="L184" i="2" l="1"/>
  <c r="H185" i="2"/>
  <c r="H186" i="2" l="1"/>
  <c r="L185" i="2"/>
  <c r="H187" i="2" l="1"/>
  <c r="L186" i="2"/>
  <c r="H188" i="2" l="1"/>
  <c r="L187" i="2"/>
  <c r="H189" i="2" l="1"/>
  <c r="L188" i="2"/>
  <c r="L189" i="2" l="1"/>
  <c r="H190" i="2"/>
  <c r="H191" i="2" s="1"/>
  <c r="L191" i="2" s="1"/>
  <c r="L190" i="2" l="1"/>
  <c r="H192" i="2" l="1"/>
  <c r="H193" i="2" l="1"/>
  <c r="L192" i="2"/>
  <c r="L193" i="2" l="1"/>
  <c r="H194" i="2"/>
  <c r="H195" i="2" l="1"/>
  <c r="L194" i="2"/>
  <c r="L195" i="2" l="1"/>
  <c r="H196" i="2"/>
  <c r="L196" i="2" l="1"/>
  <c r="H197" i="2"/>
  <c r="L197" i="2" l="1"/>
  <c r="H198" i="2"/>
  <c r="H199" i="2" l="1"/>
  <c r="L198" i="2"/>
  <c r="L199" i="2" l="1"/>
  <c r="H200" i="2"/>
  <c r="H201" i="2" l="1"/>
  <c r="L200" i="2"/>
  <c r="L201" i="2" l="1"/>
  <c r="H202" i="2"/>
  <c r="L202" i="2" l="1"/>
  <c r="H203" i="2"/>
  <c r="L203" i="2" l="1"/>
  <c r="H204" i="2"/>
  <c r="H205" i="2" l="1"/>
  <c r="L204" i="2"/>
  <c r="H206" i="2" l="1"/>
  <c r="L205" i="2"/>
  <c r="H207" i="2" l="1"/>
  <c r="L206" i="2"/>
  <c r="L207" i="2" l="1"/>
  <c r="H208" i="2"/>
  <c r="L208" i="2" l="1"/>
  <c r="H209" i="2"/>
  <c r="H210" i="2" l="1"/>
  <c r="L209" i="2"/>
  <c r="L210" i="2" l="1"/>
  <c r="H211" i="2"/>
  <c r="L211" i="2" l="1"/>
  <c r="H212" i="2"/>
  <c r="L212" i="2" l="1"/>
  <c r="H213" i="2"/>
  <c r="H214" i="2" l="1"/>
  <c r="L213" i="2"/>
  <c r="H215" i="2" l="1"/>
  <c r="L214" i="2"/>
  <c r="H216" i="2" l="1"/>
  <c r="L215" i="2"/>
  <c r="L216" i="2" l="1"/>
  <c r="H217" i="2"/>
  <c r="L217" i="2" l="1"/>
  <c r="H218" i="2"/>
  <c r="L218" i="2" l="1"/>
  <c r="H219" i="2"/>
  <c r="H220" i="2" l="1"/>
  <c r="L219" i="2"/>
  <c r="H221" i="2" l="1"/>
  <c r="L220" i="2"/>
  <c r="L221" i="2" l="1"/>
  <c r="H222" i="2"/>
  <c r="H223" i="2" l="1"/>
  <c r="L222" i="2"/>
  <c r="L223" i="2" l="1"/>
  <c r="H224" i="2"/>
  <c r="H225" i="2" l="1"/>
  <c r="L224" i="2"/>
  <c r="L225" i="2" l="1"/>
  <c r="H226" i="2"/>
  <c r="L226" i="2" l="1"/>
  <c r="H227" i="2"/>
  <c r="H228" i="2" l="1"/>
  <c r="L227" i="2"/>
  <c r="L228" i="2" l="1"/>
  <c r="H229" i="2"/>
  <c r="L229" i="2" l="1"/>
  <c r="H230" i="2"/>
  <c r="H231" i="2" l="1"/>
  <c r="L230" i="2"/>
  <c r="L231" i="2" l="1"/>
  <c r="G18" i="6"/>
  <c r="G21" i="6" s="1"/>
  <c r="G32" i="6" s="1"/>
</calcChain>
</file>

<file path=xl/sharedStrings.xml><?xml version="1.0" encoding="utf-8"?>
<sst xmlns="http://schemas.openxmlformats.org/spreadsheetml/2006/main" count="329" uniqueCount="221">
  <si>
    <t>Nomenclature des comptes</t>
  </si>
  <si>
    <t>N° de compte</t>
  </si>
  <si>
    <t>Intitulé des comptes</t>
  </si>
  <si>
    <t>CLASSE 1</t>
  </si>
  <si>
    <t>119. Report à nouveau (solde débiteur)</t>
  </si>
  <si>
    <t>12 RESULTAT NET DE L'EXERCICE (EXCEDENT OU DEFICIT)</t>
  </si>
  <si>
    <t>120. Résultat de l'exercice (excédent)</t>
  </si>
  <si>
    <t>129. Résultat de l'exercice (déficit)</t>
  </si>
  <si>
    <t>13 Subventions d'investissements affectées à des biens non renouvelables</t>
  </si>
  <si>
    <t>16 EMPRUNTS ET DETTES ASSIMILEES</t>
  </si>
  <si>
    <t>CLASSE 5</t>
  </si>
  <si>
    <t>51. BANQUES, ETABLISSEMENTS FINANCIERS ET ASSIMILES</t>
  </si>
  <si>
    <t>512. Banques</t>
  </si>
  <si>
    <t>53. CAISSE</t>
  </si>
  <si>
    <t>CLASSE 6</t>
  </si>
  <si>
    <t>6064. Fournitures administratives</t>
  </si>
  <si>
    <t>6068. Autres matières et fournitures</t>
  </si>
  <si>
    <t>61/62. AUTRES CHARGES EXTERNES</t>
  </si>
  <si>
    <t>61. SERVICES EXTERIEURS</t>
  </si>
  <si>
    <t>62. AUTRES SERVICES EXTERIEURS</t>
  </si>
  <si>
    <t>6233. Foires et expositions</t>
  </si>
  <si>
    <t>6236. Catalogues et imprimés</t>
  </si>
  <si>
    <t>63. IMPOTS, TAXES ET VERSEMENTS ASSIMILES</t>
  </si>
  <si>
    <t>64. CHARGES DE PERSONNEL</t>
  </si>
  <si>
    <t>65. Autres charges de gestion courantes</t>
  </si>
  <si>
    <t>658. Charges diverses de gestion courante</t>
  </si>
  <si>
    <t>67. CHARGES EXCEPTIONNELLES</t>
  </si>
  <si>
    <t>68. DOTATIONS AUX AMORTISSEMENTS , PROVISIONS ET ENGAGEMENTS</t>
  </si>
  <si>
    <t>CLASSE 7</t>
  </si>
  <si>
    <t>76 PRODUITS FINANCIERS</t>
  </si>
  <si>
    <t>77 PRODUITS EXCEPTIONNELS</t>
  </si>
  <si>
    <t>CAISSE</t>
  </si>
  <si>
    <t>BANQUE</t>
  </si>
  <si>
    <t>Synthèse des comptes</t>
  </si>
  <si>
    <t>DEPENSES</t>
  </si>
  <si>
    <t>RECETTES</t>
  </si>
  <si>
    <t>N° de Compte</t>
  </si>
  <si>
    <t>Description</t>
  </si>
  <si>
    <t>Montant</t>
  </si>
  <si>
    <t>SOMME</t>
  </si>
  <si>
    <t>RESULTAT :</t>
  </si>
  <si>
    <t>11 REPORT A NOUVEAU</t>
  </si>
  <si>
    <t>110. Report à nouveau (solde créditeur)</t>
  </si>
  <si>
    <t>1648. Remboursement emprunts</t>
  </si>
  <si>
    <t>60. ACHATS</t>
  </si>
  <si>
    <t>605. Equipements</t>
  </si>
  <si>
    <t>60681. Frais éducatifs</t>
  </si>
  <si>
    <t>60683. Calendriers</t>
  </si>
  <si>
    <t>60684. Alimentaires</t>
  </si>
  <si>
    <t>6231. Publicité, annonces et insertions</t>
  </si>
  <si>
    <t>6237. Publications (calendriers, revues…)</t>
  </si>
  <si>
    <t>6378 .Taxes diverses</t>
  </si>
  <si>
    <t>63513. Impôts locaux</t>
  </si>
  <si>
    <t>6252. Restauration, Hébergement</t>
  </si>
  <si>
    <t>6481. Formation</t>
  </si>
  <si>
    <t>6788. Divers, Avance, Transit</t>
  </si>
  <si>
    <t>69. REPORTS ARRIERE</t>
  </si>
  <si>
    <t>164. Emprunts</t>
  </si>
  <si>
    <t>70 VENTES</t>
  </si>
  <si>
    <t>74 SUBVENTIONS</t>
  </si>
  <si>
    <t>741. Aides villes</t>
  </si>
  <si>
    <t>742. Bons de Vacances CAF</t>
  </si>
  <si>
    <t>743. Autres</t>
  </si>
  <si>
    <t>75 AUTRES PRODUITS</t>
  </si>
  <si>
    <t>758. Produits divers</t>
  </si>
  <si>
    <t>768. Intérêt Livrets</t>
  </si>
  <si>
    <t>7711. Remboursements</t>
  </si>
  <si>
    <t>7713. Dons reçus</t>
  </si>
  <si>
    <t>7715. Participation aux frais</t>
  </si>
  <si>
    <t>78 REPRISES SUR AMORTISSEMENTS</t>
  </si>
  <si>
    <t>N° de pièce</t>
  </si>
  <si>
    <t>Date</t>
  </si>
  <si>
    <t>N° de chèque</t>
  </si>
  <si>
    <t>Libellé</t>
  </si>
  <si>
    <t>Nature de l'opération</t>
  </si>
  <si>
    <t>Dépenses</t>
  </si>
  <si>
    <t>Recette</t>
  </si>
  <si>
    <t>Solde</t>
  </si>
  <si>
    <t>Recettes</t>
  </si>
  <si>
    <t>Solde total</t>
  </si>
  <si>
    <t>10. FONDS ASSOCIATIFS ET RESERVES</t>
  </si>
  <si>
    <t>102. Fonds associatifs sans droit de reprise</t>
  </si>
  <si>
    <t>1024. Apports sans droit de reprise</t>
  </si>
  <si>
    <t>15 PROVISIONS POUR RISQUES ET CHARGES</t>
  </si>
  <si>
    <t>151. Provisions pour risques</t>
  </si>
  <si>
    <t>18. COMPTES DE LIAISON DES ETABLISSEMENTS (AVEC LE SIEGE SOCIAL OU ENTRE EUX)</t>
  </si>
  <si>
    <t>181. Apports permanents entre siège social et établissements</t>
  </si>
  <si>
    <t>CLASSE 2</t>
  </si>
  <si>
    <t>20. IMMOBILISATIONS INCORPORELLES</t>
  </si>
  <si>
    <t>205. Concessions et droits similaires, brevets, licences, marques, procédés, logiciels, droits et valeurs similaires</t>
  </si>
  <si>
    <t>21. IMMOBILISATIONS CORPORELLES</t>
  </si>
  <si>
    <t>218. Autres immobilisations corporelles</t>
  </si>
  <si>
    <t>215. Matériel et outillage</t>
  </si>
  <si>
    <t>28. AMORTISSEMENTS DES IMMOBILISATIONS</t>
  </si>
  <si>
    <t>280. Amortissements des immobilisations incorporelles</t>
  </si>
  <si>
    <t>2805. Concessions et droits similaires, brevets, licences, logiciels, droits et valeurs similaires</t>
  </si>
  <si>
    <t>281. Amortissements des immobilisations corporelles</t>
  </si>
  <si>
    <t>2818. Autres immobilisations corporelles (même ventilation que celle du compte 218)</t>
  </si>
  <si>
    <t>2815. Matériel et outillage (même ventilation que celle du compte 215)</t>
  </si>
  <si>
    <t>29. PROVISIONS POUR DEPRECIATION DES IMMOBILISATIONS</t>
  </si>
  <si>
    <t>290. Provisions pour dépréciation des immobilisations incorporelles</t>
  </si>
  <si>
    <t>291. Provisions pour dépréciations des immobilisations corporelles</t>
  </si>
  <si>
    <t>CLASSE 4</t>
  </si>
  <si>
    <t>40. FOURNISSEURS ET COMPTES RATTACHES</t>
  </si>
  <si>
    <t>401. Fournisseurs</t>
  </si>
  <si>
    <t>41. USAGERS ET COMPTES RATTACHES</t>
  </si>
  <si>
    <t>411. Usagers</t>
  </si>
  <si>
    <t>419. Usagers créditeurs</t>
  </si>
  <si>
    <t>45. CONFEDERATION, FEDERATION, UNION, ASSOCIATIONS AFFILIEES</t>
  </si>
  <si>
    <t>451. Confédération, fédération, union, associations affiliées- Compte courant</t>
  </si>
  <si>
    <t>455. Sociétaires ­ Comptes courants</t>
  </si>
  <si>
    <t>48. COMPTES DE REGULARISATION</t>
  </si>
  <si>
    <t>481. Charges à répartir sur plusieurs exercices</t>
  </si>
  <si>
    <t>486. Charges constatées d'avance</t>
  </si>
  <si>
    <t>487. Produits constatés d'avance</t>
  </si>
  <si>
    <t>531. Caisse du siège</t>
  </si>
  <si>
    <t>532. Caisse des groupes locaux</t>
  </si>
  <si>
    <t>58. VIREMENTS INTERNES</t>
  </si>
  <si>
    <t>60631. Fournitures d'entretien</t>
  </si>
  <si>
    <t>60632. Fournitures de petits équipements</t>
  </si>
  <si>
    <t>6152. Entretien et réparations sur biens immobiliers</t>
  </si>
  <si>
    <t>6155. Entretien et réparations sur biens mobiliers</t>
  </si>
  <si>
    <t>6156. Maintenance</t>
  </si>
  <si>
    <t>6161. Assurance multirisques</t>
  </si>
  <si>
    <t>6163. Asssurance protection juridique</t>
  </si>
  <si>
    <t>6168. Autres assurances</t>
  </si>
  <si>
    <t>6164. Assurance véhicule</t>
  </si>
  <si>
    <t>6185. Frais de colloques, séminaires, conférences</t>
  </si>
  <si>
    <t>6184. Cotisations et BI</t>
  </si>
  <si>
    <t>6181. Adhésion CNEF</t>
  </si>
  <si>
    <t>6182. Adhésion UFCV</t>
  </si>
  <si>
    <t>6183. Adhésion ACVE</t>
  </si>
  <si>
    <t>61321. Location terrain</t>
  </si>
  <si>
    <t>61322. Location locaux</t>
  </si>
  <si>
    <t>61351. Location véhicule</t>
  </si>
  <si>
    <t>61352. Autres locations mobilières</t>
  </si>
  <si>
    <t>6251. Voyages et déplacements (formations, AG…)</t>
  </si>
  <si>
    <t>6261. Frais postaux</t>
  </si>
  <si>
    <t>6263. Frais site internet</t>
  </si>
  <si>
    <t>627. Services et frais bancaires</t>
  </si>
  <si>
    <t>6465. Pharmacie</t>
  </si>
  <si>
    <t>624. Frais de port</t>
  </si>
  <si>
    <t>6511. Redevances pour concessions, brevets, licences, marques, procédés, logiciels</t>
  </si>
  <si>
    <t>6516. Droits d'auteur et de reproduction (SACEM)</t>
  </si>
  <si>
    <t>6518. Autres droits et valeurs similaires</t>
  </si>
  <si>
    <t>66. CHARGES FINANCIERES</t>
  </si>
  <si>
    <t>6616. Intérêts bancaires</t>
  </si>
  <si>
    <t>6713. Dons</t>
  </si>
  <si>
    <t>6713. Pénalités, amendes</t>
  </si>
  <si>
    <t>6715. Remboursements</t>
  </si>
  <si>
    <t>6718. Autres charges exceptionnelles sur opérations de gestion</t>
  </si>
  <si>
    <t>6811. Dotations aux amortissements des immobilisations incorporelles et corporelles</t>
  </si>
  <si>
    <t>68173. Stocks et en-cours</t>
  </si>
  <si>
    <t>699. Reports année exercice</t>
  </si>
  <si>
    <t>7083. Calendriers</t>
  </si>
  <si>
    <t>607. Achats de marchandises (chemises, écussons, foulards, livre de progressions…)</t>
  </si>
  <si>
    <t>707. Ventes de marchandises (chemises, écussons, foulards, livre de progressions…)</t>
  </si>
  <si>
    <t>7561. Cotisations annuelles et BI</t>
  </si>
  <si>
    <t>778. Autres produits exceptionnels</t>
  </si>
  <si>
    <t>789. Report des ressources non utilisées des exercices antérieurs</t>
  </si>
  <si>
    <t>781. Reprises sur amortissements</t>
  </si>
  <si>
    <t>79 TRANSFERTS DE CHARGES</t>
  </si>
  <si>
    <t>86 EMPLOIS DES CONTRIBUTIONS VOLONTAIRES EN NATURE</t>
  </si>
  <si>
    <t>861. Mise à disposition gratuite de biens</t>
  </si>
  <si>
    <t>862. Prestations</t>
  </si>
  <si>
    <t>864. Personnel bénévole</t>
  </si>
  <si>
    <t>87. CONTRIBUTIONS VOLONTAIRES EN NATURE</t>
  </si>
  <si>
    <t>870. Bénévolat</t>
  </si>
  <si>
    <t>871. Prestations en nature</t>
  </si>
  <si>
    <t>875. Dons en nature</t>
  </si>
  <si>
    <t>1311. Etat</t>
  </si>
  <si>
    <t>1312. Régions</t>
  </si>
  <si>
    <t>1313. Départements</t>
  </si>
  <si>
    <t>1314. Communes</t>
  </si>
  <si>
    <t>1315. Collectivités publiques</t>
  </si>
  <si>
    <t>1316. Entreprises publiques</t>
  </si>
  <si>
    <t>1317. Entreprises et organismes privés</t>
  </si>
  <si>
    <t>1318. Autres</t>
  </si>
  <si>
    <t>404. Fournisseurs d'immobilisations</t>
  </si>
  <si>
    <t>754. Collectes - Dons manuels</t>
  </si>
  <si>
    <t>791. Transferts de charges d'exploitation</t>
  </si>
  <si>
    <t>796. Transferts de charges financières</t>
  </si>
  <si>
    <t>797. Transferts de charges exceptionnelles</t>
  </si>
  <si>
    <t>581. Virements internes</t>
  </si>
  <si>
    <t>607. Achats de marchandises (chemises, écussons, foulards, livres de progression…)</t>
  </si>
  <si>
    <t>707. Ventes de marchandises (chemises, écussons, foulards, livres de progression…)</t>
  </si>
  <si>
    <t>7562. Cotisations week-end</t>
  </si>
  <si>
    <t>6712. Pénalités, amendes</t>
  </si>
  <si>
    <t>Caisse</t>
  </si>
  <si>
    <t>Banque</t>
  </si>
  <si>
    <t>Total A</t>
  </si>
  <si>
    <t>Reports caisse</t>
  </si>
  <si>
    <t>Reports banque</t>
  </si>
  <si>
    <t>Total B</t>
  </si>
  <si>
    <t>Evolution de la trésorerie (A-B)</t>
  </si>
  <si>
    <t>Total C</t>
  </si>
  <si>
    <t>Recettes de l'exercice</t>
  </si>
  <si>
    <t>Total D</t>
  </si>
  <si>
    <t>Dépenses de l'exercice</t>
  </si>
  <si>
    <t>Total E</t>
  </si>
  <si>
    <t>Résultat de l'exercice (D-E)</t>
  </si>
  <si>
    <t>Total F</t>
  </si>
  <si>
    <t>C doit être égal à F</t>
  </si>
  <si>
    <t>Certifié conforme, le</t>
  </si>
  <si>
    <t>Association déclarée en préfecture de la Gironde le 5 mai 2022 sous le numéro W332031931
Numéro Siren : 913 709 994 – Code NAF : 9499Z</t>
  </si>
  <si>
    <t>6180. Répartition bénéfice camp</t>
  </si>
  <si>
    <t>7564. Bénéfice camp</t>
  </si>
  <si>
    <t>6262. Frais de télécommunications</t>
  </si>
  <si>
    <t>6061. Fournitures non stockables (eau, énergie..)</t>
  </si>
  <si>
    <t>7563. Inscriptions camp</t>
  </si>
  <si>
    <t>20XX-20XX</t>
  </si>
  <si>
    <t>Trésorier : (Prénom, Nom - Téléphone)</t>
  </si>
  <si>
    <t>Récapitulatif de la comptabilité 20XX/20XX</t>
  </si>
  <si>
    <t>Le trésorier du groupe</t>
  </si>
  <si>
    <t>Prénom  NOM</t>
  </si>
  <si>
    <t>Signature</t>
  </si>
  <si>
    <t>Au 31 août 20XX :</t>
  </si>
  <si>
    <t>Au 31 août 20XX-1</t>
  </si>
  <si>
    <t>Groupe (Nom - Ville)</t>
  </si>
  <si>
    <t>Adresse</t>
  </si>
  <si>
    <t>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</si>
</sst>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#,##0.00\ [$€-1]"/>
    <numFmt numFmtId="165" formatCode="#,##0.00\ &quot;€&quot;"/>
  </numFmts>
  <fonts count="37" x14ac:knownFonts="1">
    <font>
      <sz val="10"/>
      <color rgb="FF00000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color rgb="FF00808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rgb="FF4A86E8"/>
      <name val="Arial"/>
      <family val="2"/>
    </font>
    <font>
      <sz val="10"/>
      <color rgb="FFFF0000"/>
      <name val="Arial"/>
      <family val="2"/>
    </font>
    <font>
      <sz val="10"/>
      <color rgb="FF6AA84F"/>
      <name val="Arial"/>
      <family val="2"/>
    </font>
    <font>
      <sz val="10"/>
      <color rgb="FFFF0000"/>
      <name val="Arial"/>
      <family val="2"/>
    </font>
    <font>
      <sz val="10"/>
      <color rgb="FF0B8043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Inconsolata"/>
    </font>
    <font>
      <b/>
      <sz val="10"/>
      <color rgb="FF0B8043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ndara Light"/>
      <family val="2"/>
    </font>
    <font>
      <b/>
      <sz val="22"/>
      <color rgb="FF2F5496"/>
      <name val="Ink Free"/>
      <family val="4"/>
    </font>
    <font>
      <b/>
      <sz val="8"/>
      <color rgb="FF538135"/>
      <name val="Candara Light"/>
      <family val="2"/>
    </font>
    <font>
      <i/>
      <sz val="10"/>
      <color rgb="FF000000"/>
      <name val="Candara Light"/>
      <family val="2"/>
    </font>
    <font>
      <b/>
      <i/>
      <sz val="12"/>
      <color rgb="FF000000"/>
      <name val="Candara Light"/>
      <family val="2"/>
    </font>
    <font>
      <b/>
      <sz val="12"/>
      <color rgb="FF000000"/>
      <name val="Candara Light"/>
      <family val="2"/>
    </font>
    <font>
      <b/>
      <sz val="11"/>
      <color rgb="FF000000"/>
      <name val="Candara Light"/>
      <family val="2"/>
    </font>
    <font>
      <sz val="11"/>
      <color rgb="FF000000"/>
      <name val="Candara Light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38761D"/>
      </right>
      <top/>
      <bottom/>
      <diagonal/>
    </border>
    <border>
      <left/>
      <right/>
      <top/>
      <bottom style="thin">
        <color rgb="FFB6D7A8"/>
      </bottom>
      <diagonal/>
    </border>
    <border>
      <left style="thin">
        <color rgb="FFB6D7A8"/>
      </left>
      <right style="thin">
        <color rgb="FF38761D"/>
      </right>
      <top/>
      <bottom style="thin">
        <color rgb="FFB6D7A8"/>
      </bottom>
      <diagonal/>
    </border>
    <border>
      <left/>
      <right style="thin">
        <color rgb="FF38761D"/>
      </right>
      <top/>
      <bottom style="thin">
        <color rgb="FFB6D7A8"/>
      </bottom>
      <diagonal/>
    </border>
    <border>
      <left/>
      <right/>
      <top style="thin">
        <color rgb="FFB6D7A8"/>
      </top>
      <bottom style="thin">
        <color rgb="FFB6D7A8"/>
      </bottom>
      <diagonal/>
    </border>
    <border>
      <left style="thin">
        <color rgb="FFB6D7A8"/>
      </left>
      <right style="thin">
        <color rgb="FF38761D"/>
      </right>
      <top style="thin">
        <color rgb="FFB6D7A8"/>
      </top>
      <bottom style="thin">
        <color rgb="FFB6D7A8"/>
      </bottom>
      <diagonal/>
    </border>
    <border>
      <left/>
      <right style="thin">
        <color rgb="FF38761D"/>
      </right>
      <top style="thin">
        <color rgb="FFB6D7A8"/>
      </top>
      <bottom style="thin">
        <color rgb="FFB6D7A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B6D7A8"/>
      </right>
      <top/>
      <bottom style="thin">
        <color rgb="FFB6D7A8"/>
      </bottom>
      <diagonal/>
    </border>
    <border>
      <left style="medium">
        <color indexed="64"/>
      </left>
      <right style="thin">
        <color rgb="FFB6D7A8"/>
      </right>
      <top/>
      <bottom style="medium">
        <color indexed="64"/>
      </bottom>
      <diagonal/>
    </border>
    <border>
      <left/>
      <right style="thin">
        <color rgb="FF38761D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B6D7A8"/>
      </right>
      <top style="thin">
        <color rgb="FFB6D7A8"/>
      </top>
      <bottom style="thin">
        <color rgb="FFB6D7A8"/>
      </bottom>
      <diagonal/>
    </border>
    <border>
      <left/>
      <right style="medium">
        <color indexed="64"/>
      </right>
      <top style="thin">
        <color rgb="FFB6D7A8"/>
      </top>
      <bottom style="thin">
        <color rgb="FFB6D7A8"/>
      </bottom>
      <diagonal/>
    </border>
    <border>
      <left style="medium">
        <color indexed="64"/>
      </left>
      <right style="thin">
        <color rgb="FFB6D7A8"/>
      </right>
      <top style="thin">
        <color rgb="FFB6D7A8"/>
      </top>
      <bottom style="medium">
        <color indexed="64"/>
      </bottom>
      <diagonal/>
    </border>
    <border>
      <left/>
      <right style="thin">
        <color rgb="FF38761D"/>
      </right>
      <top style="thin">
        <color rgb="FFB6D7A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B6D7A8"/>
      </top>
      <bottom style="medium">
        <color indexed="64"/>
      </bottom>
      <diagonal/>
    </border>
    <border>
      <left style="thin">
        <color rgb="FFB6D7A8"/>
      </left>
      <right style="thin">
        <color rgb="FF38761D"/>
      </right>
      <top style="thin">
        <color rgb="FFB6D7A8"/>
      </top>
      <bottom style="medium">
        <color indexed="64"/>
      </bottom>
      <diagonal/>
    </border>
    <border>
      <left style="medium">
        <color indexed="64"/>
      </left>
      <right style="thin">
        <color rgb="FF93C47D"/>
      </right>
      <top style="medium">
        <color indexed="64"/>
      </top>
      <bottom style="medium">
        <color indexed="64"/>
      </bottom>
      <diagonal/>
    </border>
    <border>
      <left style="thin">
        <color rgb="FF93C47D"/>
      </left>
      <right style="thin">
        <color rgb="FF38761D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6D7A8"/>
      </right>
      <top style="medium">
        <color indexed="64"/>
      </top>
      <bottom style="medium">
        <color indexed="64"/>
      </bottom>
      <diagonal/>
    </border>
    <border>
      <left/>
      <right style="thin">
        <color rgb="FF38761D"/>
      </right>
      <top style="medium">
        <color indexed="64"/>
      </top>
      <bottom style="medium">
        <color indexed="64"/>
      </bottom>
      <diagonal/>
    </border>
    <border>
      <left/>
      <right style="thin">
        <color rgb="FF38761D"/>
      </right>
      <top style="medium">
        <color indexed="64"/>
      </top>
      <bottom/>
      <diagonal/>
    </border>
    <border>
      <left style="medium">
        <color indexed="64"/>
      </left>
      <right style="thin">
        <color rgb="FFB6D7A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B6D7A8"/>
      </top>
      <bottom style="medium">
        <color indexed="64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193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right"/>
    </xf>
    <xf numFmtId="0" fontId="7" fillId="5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164" fontId="8" fillId="0" borderId="0" xfId="0" applyNumberFormat="1" applyFont="1"/>
    <xf numFmtId="0" fontId="1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19" fillId="0" borderId="0" xfId="0" applyFont="1" applyAlignment="1">
      <alignment horizontal="center" wrapText="1"/>
    </xf>
    <xf numFmtId="0" fontId="21" fillId="5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22" fillId="0" borderId="0" xfId="0" applyNumberFormat="1" applyFont="1"/>
    <xf numFmtId="0" fontId="12" fillId="0" borderId="0" xfId="0" applyFont="1" applyAlignment="1">
      <alignment horizontal="right"/>
    </xf>
    <xf numFmtId="164" fontId="12" fillId="0" borderId="0" xfId="0" applyNumberFormat="1" applyFont="1"/>
    <xf numFmtId="0" fontId="0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Alignment="1">
      <alignment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44" fontId="3" fillId="6" borderId="30" xfId="1" applyNumberFormat="1" applyFont="1" applyFill="1" applyBorder="1" applyAlignment="1">
      <alignment horizontal="center" vertical="center" wrapText="1"/>
    </xf>
    <xf numFmtId="44" fontId="3" fillId="6" borderId="31" xfId="1" applyNumberFormat="1" applyFont="1" applyFill="1" applyBorder="1" applyAlignment="1">
      <alignment horizontal="center" vertical="center" wrapText="1"/>
    </xf>
    <xf numFmtId="44" fontId="3" fillId="6" borderId="22" xfId="1" applyNumberFormat="1" applyFont="1" applyFill="1" applyBorder="1" applyAlignment="1">
      <alignment horizontal="center" vertical="center" wrapText="1"/>
    </xf>
    <xf numFmtId="44" fontId="8" fillId="0" borderId="0" xfId="1" applyNumberFormat="1" applyFont="1" applyAlignment="1">
      <alignment horizontal="left" indent="4"/>
    </xf>
    <xf numFmtId="44" fontId="18" fillId="0" borderId="0" xfId="1" applyNumberFormat="1" applyFont="1" applyAlignment="1">
      <alignment horizontal="left" indent="4"/>
    </xf>
    <xf numFmtId="44" fontId="1" fillId="0" borderId="0" xfId="1" applyNumberFormat="1" applyFont="1" applyAlignment="1">
      <alignment horizontal="left" indent="4"/>
    </xf>
    <xf numFmtId="44" fontId="0" fillId="0" borderId="0" xfId="1" applyNumberFormat="1" applyFont="1" applyAlignment="1"/>
    <xf numFmtId="44" fontId="1" fillId="0" borderId="0" xfId="1" applyNumberFormat="1" applyFont="1" applyAlignment="1"/>
    <xf numFmtId="1" fontId="3" fillId="6" borderId="28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3" fillId="9" borderId="0" xfId="0" applyFont="1" applyFill="1" applyBorder="1" applyAlignment="1"/>
    <xf numFmtId="44" fontId="17" fillId="9" borderId="5" xfId="1" applyNumberFormat="1" applyFont="1" applyFill="1" applyBorder="1" applyAlignment="1">
      <alignment horizontal="left" indent="4"/>
    </xf>
    <xf numFmtId="44" fontId="5" fillId="9" borderId="12" xfId="1" applyNumberFormat="1" applyFont="1" applyFill="1" applyBorder="1" applyAlignment="1">
      <alignment horizontal="left" indent="4"/>
    </xf>
    <xf numFmtId="0" fontId="0" fillId="9" borderId="0" xfId="0" applyFont="1" applyFill="1" applyAlignment="1"/>
    <xf numFmtId="1" fontId="13" fillId="9" borderId="17" xfId="0" applyNumberFormat="1" applyFont="1" applyFill="1" applyBorder="1" applyAlignment="1">
      <alignment horizontal="center"/>
    </xf>
    <xf numFmtId="44" fontId="14" fillId="9" borderId="17" xfId="1" applyNumberFormat="1" applyFont="1" applyFill="1" applyBorder="1" applyAlignment="1">
      <alignment horizontal="left" indent="4"/>
    </xf>
    <xf numFmtId="44" fontId="15" fillId="9" borderId="8" xfId="1" applyNumberFormat="1" applyFont="1" applyFill="1" applyBorder="1" applyAlignment="1">
      <alignment horizontal="left" indent="4"/>
    </xf>
    <xf numFmtId="44" fontId="8" fillId="9" borderId="18" xfId="1" applyNumberFormat="1" applyFont="1" applyFill="1" applyBorder="1" applyAlignment="1">
      <alignment horizontal="left" indent="4"/>
    </xf>
    <xf numFmtId="44" fontId="24" fillId="9" borderId="13" xfId="1" applyNumberFormat="1" applyFont="1" applyFill="1" applyBorder="1" applyAlignment="1">
      <alignment horizontal="left" indent="4"/>
    </xf>
    <xf numFmtId="0" fontId="13" fillId="9" borderId="6" xfId="0" applyFont="1" applyFill="1" applyBorder="1" applyAlignment="1">
      <alignment horizontal="center"/>
    </xf>
    <xf numFmtId="0" fontId="13" fillId="9" borderId="7" xfId="0" applyFont="1" applyFill="1" applyBorder="1"/>
    <xf numFmtId="0" fontId="13" fillId="9" borderId="6" xfId="0" applyFont="1" applyFill="1" applyBorder="1"/>
    <xf numFmtId="1" fontId="13" fillId="9" borderId="19" xfId="0" applyNumberFormat="1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/>
    </xf>
    <xf numFmtId="0" fontId="13" fillId="9" borderId="27" xfId="0" applyFont="1" applyFill="1" applyBorder="1"/>
    <xf numFmtId="0" fontId="13" fillId="9" borderId="26" xfId="0" applyFont="1" applyFill="1" applyBorder="1"/>
    <xf numFmtId="44" fontId="14" fillId="9" borderId="19" xfId="1" applyNumberFormat="1" applyFont="1" applyFill="1" applyBorder="1" applyAlignment="1">
      <alignment horizontal="left" indent="4"/>
    </xf>
    <xf numFmtId="44" fontId="15" fillId="9" borderId="20" xfId="1" applyNumberFormat="1" applyFont="1" applyFill="1" applyBorder="1" applyAlignment="1">
      <alignment horizontal="left" indent="4"/>
    </xf>
    <xf numFmtId="44" fontId="24" fillId="9" borderId="14" xfId="1" applyNumberFormat="1" applyFont="1" applyFill="1" applyBorder="1" applyAlignment="1">
      <alignment horizontal="left" indent="4"/>
    </xf>
    <xf numFmtId="44" fontId="17" fillId="9" borderId="15" xfId="1" applyNumberFormat="1" applyFont="1" applyFill="1" applyBorder="1" applyAlignment="1">
      <alignment horizontal="left" indent="4"/>
    </xf>
    <xf numFmtId="44" fontId="5" fillId="9" borderId="16" xfId="1" applyNumberFormat="1" applyFont="1" applyFill="1" applyBorder="1" applyAlignment="1">
      <alignment horizontal="left" indent="4"/>
    </xf>
    <xf numFmtId="0" fontId="5" fillId="8" borderId="36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7" fillId="0" borderId="35" xfId="0" applyFont="1" applyFill="1" applyBorder="1" applyAlignment="1">
      <alignment horizontal="left"/>
    </xf>
    <xf numFmtId="164" fontId="8" fillId="0" borderId="35" xfId="0" applyNumberFormat="1" applyFont="1" applyFill="1" applyBorder="1"/>
    <xf numFmtId="0" fontId="7" fillId="5" borderId="35" xfId="0" applyFont="1" applyFill="1" applyBorder="1" applyAlignment="1">
      <alignment horizontal="left"/>
    </xf>
    <xf numFmtId="164" fontId="8" fillId="0" borderId="35" xfId="0" applyNumberFormat="1" applyFont="1" applyBorder="1"/>
    <xf numFmtId="164" fontId="8" fillId="0" borderId="35" xfId="0" applyNumberFormat="1" applyFont="1" applyFill="1" applyBorder="1" applyAlignment="1"/>
    <xf numFmtId="164" fontId="8" fillId="0" borderId="35" xfId="0" applyNumberFormat="1" applyFont="1" applyBorder="1" applyAlignment="1"/>
    <xf numFmtId="0" fontId="0" fillId="0" borderId="35" xfId="0" applyFont="1" applyBorder="1" applyAlignment="1"/>
    <xf numFmtId="164" fontId="20" fillId="0" borderId="35" xfId="0" applyNumberFormat="1" applyFont="1" applyBorder="1" applyAlignment="1">
      <alignment horizontal="center"/>
    </xf>
    <xf numFmtId="0" fontId="8" fillId="0" borderId="35" xfId="0" applyFont="1" applyBorder="1"/>
    <xf numFmtId="0" fontId="20" fillId="8" borderId="36" xfId="0" applyFont="1" applyFill="1" applyBorder="1" applyAlignment="1">
      <alignment horizontal="center" vertical="center" wrapText="1"/>
    </xf>
    <xf numFmtId="0" fontId="20" fillId="8" borderId="37" xfId="0" applyFont="1" applyFill="1" applyBorder="1" applyAlignment="1">
      <alignment horizontal="center" vertical="center"/>
    </xf>
    <xf numFmtId="0" fontId="20" fillId="8" borderId="38" xfId="0" applyFont="1" applyFill="1" applyBorder="1" applyAlignment="1">
      <alignment horizontal="center" vertical="center"/>
    </xf>
    <xf numFmtId="0" fontId="8" fillId="0" borderId="35" xfId="0" applyFont="1" applyBorder="1" applyAlignment="1"/>
    <xf numFmtId="0" fontId="25" fillId="0" borderId="35" xfId="0" applyFont="1" applyBorder="1" applyAlignment="1">
      <alignment horizontal="right"/>
    </xf>
    <xf numFmtId="0" fontId="26" fillId="5" borderId="35" xfId="0" applyFont="1" applyFill="1" applyBorder="1" applyAlignment="1">
      <alignment horizontal="right"/>
    </xf>
    <xf numFmtId="16" fontId="13" fillId="9" borderId="6" xfId="0" applyNumberFormat="1" applyFont="1" applyFill="1" applyBorder="1" applyAlignment="1">
      <alignment horizontal="center"/>
    </xf>
    <xf numFmtId="44" fontId="1" fillId="9" borderId="18" xfId="1" applyNumberFormat="1" applyFont="1" applyFill="1" applyBorder="1" applyAlignment="1">
      <alignment horizontal="left" indent="4"/>
    </xf>
    <xf numFmtId="0" fontId="0" fillId="0" borderId="0" xfId="0" applyFont="1" applyAlignment="1"/>
    <xf numFmtId="0" fontId="13" fillId="9" borderId="7" xfId="0" applyFont="1" applyFill="1" applyBorder="1" applyAlignment="1"/>
    <xf numFmtId="0" fontId="13" fillId="9" borderId="6" xfId="0" applyFont="1" applyFill="1" applyBorder="1" applyAlignment="1"/>
    <xf numFmtId="0" fontId="0" fillId="0" borderId="0" xfId="0" applyFont="1" applyAlignment="1"/>
    <xf numFmtId="0" fontId="1" fillId="4" borderId="39" xfId="0" applyFont="1" applyFill="1" applyBorder="1" applyAlignment="1"/>
    <xf numFmtId="0" fontId="5" fillId="4" borderId="39" xfId="0" applyFont="1" applyFill="1" applyBorder="1" applyAlignment="1">
      <alignment horizontal="left"/>
    </xf>
    <xf numFmtId="0" fontId="1" fillId="2" borderId="40" xfId="0" applyFont="1" applyFill="1" applyBorder="1" applyAlignment="1"/>
    <xf numFmtId="0" fontId="6" fillId="2" borderId="40" xfId="0" applyFont="1" applyFill="1" applyBorder="1" applyAlignment="1">
      <alignment horizontal="left"/>
    </xf>
    <xf numFmtId="0" fontId="23" fillId="10" borderId="35" xfId="0" applyFont="1" applyFill="1" applyBorder="1" applyAlignment="1">
      <alignment wrapText="1"/>
    </xf>
    <xf numFmtId="0" fontId="6" fillId="10" borderId="35" xfId="0" applyFont="1" applyFill="1" applyBorder="1" applyAlignment="1">
      <alignment wrapText="1"/>
    </xf>
    <xf numFmtId="0" fontId="23" fillId="11" borderId="35" xfId="0" applyFont="1" applyFill="1" applyBorder="1" applyAlignment="1">
      <alignment horizontal="right" wrapText="1"/>
    </xf>
    <xf numFmtId="0" fontId="27" fillId="11" borderId="35" xfId="0" applyFont="1" applyFill="1" applyBorder="1" applyAlignment="1">
      <alignment wrapText="1"/>
    </xf>
    <xf numFmtId="0" fontId="23" fillId="11" borderId="41" xfId="0" applyFont="1" applyFill="1" applyBorder="1" applyAlignment="1">
      <alignment horizontal="right" wrapText="1"/>
    </xf>
    <xf numFmtId="0" fontId="27" fillId="11" borderId="41" xfId="0" applyFont="1" applyFill="1" applyBorder="1" applyAlignment="1">
      <alignment wrapText="1"/>
    </xf>
    <xf numFmtId="0" fontId="1" fillId="5" borderId="40" xfId="0" applyFont="1" applyFill="1" applyBorder="1" applyAlignment="1">
      <alignment horizontal="right"/>
    </xf>
    <xf numFmtId="0" fontId="7" fillId="5" borderId="40" xfId="0" applyFont="1" applyFill="1" applyBorder="1" applyAlignment="1">
      <alignment horizontal="left"/>
    </xf>
    <xf numFmtId="0" fontId="1" fillId="5" borderId="39" xfId="0" applyFont="1" applyFill="1" applyBorder="1" applyAlignment="1">
      <alignment horizontal="right"/>
    </xf>
    <xf numFmtId="0" fontId="7" fillId="5" borderId="39" xfId="0" applyFont="1" applyFill="1" applyBorder="1" applyAlignment="1">
      <alignment horizontal="left"/>
    </xf>
    <xf numFmtId="0" fontId="1" fillId="2" borderId="35" xfId="0" applyFont="1" applyFill="1" applyBorder="1" applyAlignment="1"/>
    <xf numFmtId="0" fontId="6" fillId="2" borderId="35" xfId="0" applyFont="1" applyFill="1" applyBorder="1" applyAlignment="1">
      <alignment horizontal="left"/>
    </xf>
    <xf numFmtId="0" fontId="1" fillId="5" borderId="35" xfId="0" applyFont="1" applyFill="1" applyBorder="1" applyAlignment="1">
      <alignment horizontal="right"/>
    </xf>
    <xf numFmtId="0" fontId="23" fillId="12" borderId="35" xfId="0" applyFont="1" applyFill="1" applyBorder="1" applyAlignment="1">
      <alignment wrapText="1"/>
    </xf>
    <xf numFmtId="0" fontId="28" fillId="12" borderId="35" xfId="0" applyFont="1" applyFill="1" applyBorder="1" applyAlignment="1">
      <alignment wrapText="1"/>
    </xf>
    <xf numFmtId="0" fontId="5" fillId="4" borderId="35" xfId="0" applyFont="1" applyFill="1" applyBorder="1" applyAlignment="1">
      <alignment horizontal="left"/>
    </xf>
    <xf numFmtId="0" fontId="1" fillId="0" borderId="35" xfId="0" applyFont="1" applyFill="1" applyBorder="1" applyAlignment="1">
      <alignment horizontal="right"/>
    </xf>
    <xf numFmtId="0" fontId="1" fillId="2" borderId="35" xfId="0" applyFont="1" applyFill="1" applyBorder="1" applyAlignment="1">
      <alignment horizontal="right"/>
    </xf>
    <xf numFmtId="0" fontId="23" fillId="0" borderId="35" xfId="0" applyFont="1" applyFill="1" applyBorder="1" applyAlignment="1">
      <alignment horizontal="right" wrapText="1"/>
    </xf>
    <xf numFmtId="0" fontId="27" fillId="0" borderId="35" xfId="0" applyFont="1" applyFill="1" applyBorder="1" applyAlignment="1">
      <alignment wrapText="1"/>
    </xf>
    <xf numFmtId="0" fontId="27" fillId="0" borderId="41" xfId="0" applyFont="1" applyFill="1" applyBorder="1" applyAlignment="1">
      <alignment wrapText="1"/>
    </xf>
    <xf numFmtId="0" fontId="25" fillId="0" borderId="35" xfId="0" applyFont="1" applyFill="1" applyBorder="1" applyAlignment="1">
      <alignment horizontal="right"/>
    </xf>
    <xf numFmtId="0" fontId="25" fillId="9" borderId="35" xfId="0" applyFont="1" applyFill="1" applyBorder="1" applyAlignment="1">
      <alignment horizontal="right"/>
    </xf>
    <xf numFmtId="0" fontId="25" fillId="13" borderId="35" xfId="0" applyFont="1" applyFill="1" applyBorder="1" applyAlignment="1">
      <alignment horizontal="right"/>
    </xf>
    <xf numFmtId="0" fontId="0" fillId="0" borderId="0" xfId="0" applyFont="1" applyAlignment="1"/>
    <xf numFmtId="0" fontId="27" fillId="11" borderId="35" xfId="0" applyFont="1" applyFill="1" applyBorder="1"/>
    <xf numFmtId="0" fontId="0" fillId="0" borderId="0" xfId="0" applyFont="1" applyAlignment="1"/>
    <xf numFmtId="0" fontId="29" fillId="0" borderId="0" xfId="0" applyFont="1" applyAlignment="1" applyProtection="1"/>
    <xf numFmtId="0" fontId="0" fillId="0" borderId="0" xfId="0" applyFont="1" applyAlignment="1" applyProtection="1"/>
    <xf numFmtId="0" fontId="29" fillId="14" borderId="0" xfId="0" applyFont="1" applyFill="1" applyAlignment="1" applyProtection="1"/>
    <xf numFmtId="0" fontId="0" fillId="14" borderId="0" xfId="0" applyFont="1" applyFill="1" applyAlignment="1" applyProtection="1"/>
    <xf numFmtId="44" fontId="29" fillId="14" borderId="0" xfId="0" applyNumberFormat="1" applyFont="1" applyFill="1" applyAlignment="1" applyProtection="1"/>
    <xf numFmtId="0" fontId="33" fillId="14" borderId="0" xfId="0" applyFont="1" applyFill="1" applyAlignment="1" applyProtection="1"/>
    <xf numFmtId="44" fontId="33" fillId="14" borderId="0" xfId="0" applyNumberFormat="1" applyFont="1" applyFill="1" applyAlignment="1" applyProtection="1"/>
    <xf numFmtId="0" fontId="29" fillId="15" borderId="0" xfId="0" applyFont="1" applyFill="1" applyAlignment="1" applyProtection="1"/>
    <xf numFmtId="0" fontId="0" fillId="15" borderId="0" xfId="0" applyFont="1" applyFill="1" applyAlignment="1" applyProtection="1"/>
    <xf numFmtId="0" fontId="34" fillId="15" borderId="0" xfId="0" applyFont="1" applyFill="1" applyAlignment="1" applyProtection="1"/>
    <xf numFmtId="44" fontId="34" fillId="15" borderId="0" xfId="0" applyNumberFormat="1" applyFont="1" applyFill="1" applyAlignment="1" applyProtection="1"/>
    <xf numFmtId="0" fontId="29" fillId="16" borderId="0" xfId="0" applyFont="1" applyFill="1" applyAlignment="1" applyProtection="1"/>
    <xf numFmtId="0" fontId="33" fillId="16" borderId="0" xfId="0" applyFont="1" applyFill="1" applyAlignment="1" applyProtection="1"/>
    <xf numFmtId="0" fontId="29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29" fillId="14" borderId="0" xfId="0" applyFont="1" applyFill="1" applyAlignment="1" applyProtection="1">
      <protection locked="0"/>
    </xf>
    <xf numFmtId="0" fontId="0" fillId="14" borderId="0" xfId="0" applyFont="1" applyFill="1" applyAlignment="1" applyProtection="1">
      <protection locked="0"/>
    </xf>
    <xf numFmtId="44" fontId="33" fillId="16" borderId="0" xfId="0" applyNumberFormat="1" applyFont="1" applyFill="1" applyAlignment="1" applyProtection="1"/>
    <xf numFmtId="165" fontId="33" fillId="16" borderId="0" xfId="0" applyNumberFormat="1" applyFont="1" applyFill="1" applyAlignment="1" applyProtection="1"/>
    <xf numFmtId="165" fontId="34" fillId="15" borderId="0" xfId="0" applyNumberFormat="1" applyFont="1" applyFill="1" applyAlignment="1" applyProtection="1"/>
    <xf numFmtId="1" fontId="13" fillId="9" borderId="17" xfId="0" quotePrefix="1" applyNumberFormat="1" applyFont="1" applyFill="1" applyBorder="1" applyAlignment="1">
      <alignment horizontal="center"/>
    </xf>
    <xf numFmtId="0" fontId="13" fillId="9" borderId="4" xfId="0" applyFont="1" applyFill="1" applyBorder="1"/>
    <xf numFmtId="44" fontId="14" fillId="9" borderId="13" xfId="1" applyNumberFormat="1" applyFont="1" applyFill="1" applyBorder="1" applyAlignment="1">
      <alignment horizontal="left" indent="4"/>
    </xf>
    <xf numFmtId="44" fontId="15" fillId="9" borderId="5" xfId="1" applyNumberFormat="1" applyFont="1" applyFill="1" applyBorder="1" applyAlignment="1">
      <alignment horizontal="left" indent="4"/>
    </xf>
    <xf numFmtId="44" fontId="24" fillId="9" borderId="17" xfId="1" applyNumberFormat="1" applyFont="1" applyFill="1" applyBorder="1" applyAlignment="1">
      <alignment horizontal="left" indent="4"/>
    </xf>
    <xf numFmtId="44" fontId="17" fillId="9" borderId="8" xfId="1" applyNumberFormat="1" applyFont="1" applyFill="1" applyBorder="1" applyAlignment="1">
      <alignment horizontal="left" indent="4"/>
    </xf>
    <xf numFmtId="44" fontId="1" fillId="0" borderId="25" xfId="1" applyNumberFormat="1" applyFont="1" applyBorder="1" applyAlignment="1"/>
    <xf numFmtId="0" fontId="13" fillId="9" borderId="34" xfId="0" applyFont="1" applyFill="1" applyBorder="1" applyAlignment="1"/>
    <xf numFmtId="44" fontId="8" fillId="9" borderId="43" xfId="1" applyNumberFormat="1" applyFont="1" applyFill="1" applyBorder="1" applyAlignment="1">
      <alignment horizontal="left" indent="4"/>
    </xf>
    <xf numFmtId="44" fontId="1" fillId="9" borderId="43" xfId="1" applyNumberFormat="1" applyFont="1" applyFill="1" applyBorder="1" applyAlignment="1">
      <alignment horizontal="left" indent="4"/>
    </xf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0" fillId="0" borderId="0" xfId="0" applyFont="1" applyAlignment="1"/>
    <xf numFmtId="44" fontId="10" fillId="0" borderId="23" xfId="1" applyNumberFormat="1" applyFont="1" applyBorder="1" applyAlignment="1">
      <alignment horizontal="center" vertical="center"/>
    </xf>
    <xf numFmtId="44" fontId="8" fillId="0" borderId="24" xfId="1" applyNumberFormat="1" applyFont="1" applyBorder="1"/>
    <xf numFmtId="44" fontId="8" fillId="0" borderId="25" xfId="1" applyNumberFormat="1" applyFont="1" applyBorder="1"/>
    <xf numFmtId="44" fontId="11" fillId="0" borderId="23" xfId="1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7" borderId="9" xfId="0" applyFont="1" applyFill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10" fillId="6" borderId="9" xfId="0" applyFont="1" applyFill="1" applyBorder="1" applyAlignment="1">
      <alignment horizontal="center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/>
    </xf>
    <xf numFmtId="0" fontId="32" fillId="15" borderId="0" xfId="0" applyFont="1" applyFill="1" applyAlignment="1" applyProtection="1">
      <alignment horizontal="left"/>
    </xf>
    <xf numFmtId="1" fontId="13" fillId="9" borderId="23" xfId="0" applyNumberFormat="1" applyFont="1" applyFill="1" applyBorder="1" applyAlignment="1">
      <alignment horizontal="center"/>
    </xf>
    <xf numFmtId="16" fontId="13" fillId="9" borderId="24" xfId="0" applyNumberFormat="1" applyFont="1" applyFill="1" applyBorder="1" applyAlignment="1">
      <alignment horizontal="center"/>
    </xf>
    <xf numFmtId="0" fontId="13" fillId="9" borderId="32" xfId="0" applyFont="1" applyFill="1" applyBorder="1" applyAlignment="1"/>
    <xf numFmtId="0" fontId="13" fillId="9" borderId="24" xfId="0" applyFont="1" applyFill="1" applyBorder="1"/>
    <xf numFmtId="0" fontId="13" fillId="9" borderId="24" xfId="0" applyFont="1" applyFill="1" applyBorder="1" applyAlignment="1"/>
    <xf numFmtId="44" fontId="14" fillId="9" borderId="33" xfId="1" applyNumberFormat="1" applyFont="1" applyFill="1" applyBorder="1" applyAlignment="1">
      <alignment horizontal="left" indent="4"/>
    </xf>
    <xf numFmtId="44" fontId="15" fillId="9" borderId="32" xfId="1" applyNumberFormat="1" applyFont="1" applyFill="1" applyBorder="1" applyAlignment="1">
      <alignment horizontal="left" indent="4"/>
    </xf>
    <xf numFmtId="44" fontId="8" fillId="9" borderId="25" xfId="1" applyNumberFormat="1" applyFont="1" applyFill="1" applyBorder="1" applyAlignment="1">
      <alignment horizontal="left" indent="4"/>
    </xf>
    <xf numFmtId="44" fontId="16" fillId="9" borderId="33" xfId="1" applyNumberFormat="1" applyFont="1" applyFill="1" applyBorder="1" applyAlignment="1">
      <alignment horizontal="left" indent="4"/>
    </xf>
    <xf numFmtId="44" fontId="17" fillId="9" borderId="32" xfId="1" applyNumberFormat="1" applyFont="1" applyFill="1" applyBorder="1" applyAlignment="1">
      <alignment horizontal="left" indent="4"/>
    </xf>
    <xf numFmtId="44" fontId="1" fillId="9" borderId="25" xfId="1" applyNumberFormat="1" applyFont="1" applyFill="1" applyBorder="1" applyAlignment="1">
      <alignment horizontal="left" indent="4"/>
    </xf>
    <xf numFmtId="44" fontId="5" fillId="9" borderId="25" xfId="1" applyNumberFormat="1" applyFont="1" applyFill="1" applyBorder="1" applyAlignment="1">
      <alignment horizontal="left" indent="4"/>
    </xf>
    <xf numFmtId="1" fontId="13" fillId="9" borderId="13" xfId="0" applyNumberFormat="1" applyFont="1" applyFill="1" applyBorder="1" applyAlignment="1">
      <alignment horizontal="center"/>
    </xf>
    <xf numFmtId="16" fontId="13" fillId="9" borderId="3" xfId="0" applyNumberFormat="1" applyFont="1" applyFill="1" applyBorder="1" applyAlignment="1">
      <alignment horizontal="center"/>
    </xf>
    <xf numFmtId="0" fontId="13" fillId="9" borderId="4" xfId="0" applyFont="1" applyFill="1" applyBorder="1" applyAlignment="1"/>
    <xf numFmtId="0" fontId="13" fillId="9" borderId="3" xfId="0" applyFont="1" applyFill="1" applyBorder="1" applyAlignment="1"/>
    <xf numFmtId="44" fontId="16" fillId="9" borderId="13" xfId="1" applyNumberFormat="1" applyFont="1" applyFill="1" applyBorder="1" applyAlignment="1">
      <alignment horizontal="left" indent="4"/>
    </xf>
    <xf numFmtId="44" fontId="17" fillId="9" borderId="2" xfId="1" applyNumberFormat="1" applyFont="1" applyFill="1" applyBorder="1" applyAlignment="1">
      <alignment horizontal="left" indent="4"/>
    </xf>
    <xf numFmtId="44" fontId="17" fillId="9" borderId="7" xfId="1" applyNumberFormat="1" applyFont="1" applyFill="1" applyBorder="1" applyAlignment="1">
      <alignment horizontal="left" indent="4"/>
    </xf>
    <xf numFmtId="44" fontId="24" fillId="9" borderId="13" xfId="1" applyNumberFormat="1" applyFont="1" applyFill="1" applyBorder="1" applyAlignment="1">
      <alignment horizontal="left" indent="3"/>
    </xf>
    <xf numFmtId="44" fontId="17" fillId="9" borderId="7" xfId="1" applyNumberFormat="1" applyFont="1" applyFill="1" applyBorder="1" applyAlignment="1">
      <alignment horizontal="left" indent="3"/>
    </xf>
    <xf numFmtId="44" fontId="0" fillId="9" borderId="0" xfId="1" applyNumberFormat="1" applyFont="1" applyFill="1" applyAlignment="1">
      <alignment horizontal="left"/>
    </xf>
    <xf numFmtId="0" fontId="23" fillId="9" borderId="0" xfId="0" applyFont="1" applyFill="1" applyAlignment="1"/>
    <xf numFmtId="44" fontId="14" fillId="9" borderId="17" xfId="1" applyFont="1" applyFill="1" applyBorder="1" applyAlignment="1">
      <alignment horizontal="left" indent="4"/>
    </xf>
    <xf numFmtId="44" fontId="15" fillId="9" borderId="8" xfId="1" applyFont="1" applyFill="1" applyBorder="1" applyAlignment="1">
      <alignment horizontal="left" indent="4"/>
    </xf>
    <xf numFmtId="0" fontId="13" fillId="9" borderId="0" xfId="0" applyFont="1" applyFill="1"/>
    <xf numFmtId="0" fontId="35" fillId="0" borderId="0" xfId="0" applyFont="1" applyAlignment="1" applyProtection="1">
      <protection locked="0"/>
    </xf>
    <xf numFmtId="0" fontId="36" fillId="0" borderId="0" xfId="0" applyFont="1" applyAlignment="1" applyProtection="1">
      <protection locked="0"/>
    </xf>
  </cellXfs>
  <cellStyles count="2">
    <cellStyle name="Monétaire" xfId="1" builtinId="4"/>
    <cellStyle name="Normal" xfId="0" builtinId="0"/>
  </cellStyles>
  <dxfs count="170">
    <dxf>
      <font>
        <color rgb="FFC53929"/>
      </font>
      <fill>
        <patternFill patternType="none"/>
      </fill>
    </dxf>
    <dxf>
      <font>
        <color rgb="FF0B8043"/>
      </font>
      <fill>
        <patternFill patternType="none"/>
      </fill>
    </dxf>
    <dxf>
      <font>
        <b/>
        <color rgb="FF0B8043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C53929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Journal-style" pivot="0" count="2" xr9:uid="{00000000-0011-0000-FFFF-FFFF00000000}">
      <tableStyleElement type="firstRowStripe" dxfId="169"/>
      <tableStyleElement type="secondRowStripe" dxfId="16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275907</xdr:colOff>
      <xdr:row>8</xdr:row>
      <xdr:rowOff>76021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D653FED-477A-42FF-81A2-B87C19DC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2542857" cy="1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9"/>
  <sheetViews>
    <sheetView topLeftCell="A19" workbookViewId="0">
      <selection activeCell="A29" sqref="A29"/>
    </sheetView>
  </sheetViews>
  <sheetFormatPr baseColWidth="10" defaultRowHeight="12.5" x14ac:dyDescent="0.25"/>
  <cols>
    <col min="1" max="1" width="62.1796875" customWidth="1"/>
  </cols>
  <sheetData>
    <row r="1" spans="1:1" s="85" customFormat="1" ht="12.75" customHeight="1" x14ac:dyDescent="0.25">
      <c r="A1" s="110" t="s">
        <v>81</v>
      </c>
    </row>
    <row r="2" spans="1:1" s="85" customFormat="1" ht="12.75" customHeight="1" x14ac:dyDescent="0.25">
      <c r="A2" s="109" t="s">
        <v>82</v>
      </c>
    </row>
    <row r="3" spans="1:1" ht="12.75" customHeight="1" x14ac:dyDescent="0.25">
      <c r="A3" s="8" t="s">
        <v>42</v>
      </c>
    </row>
    <row r="4" spans="1:1" ht="12.75" customHeight="1" x14ac:dyDescent="0.25">
      <c r="A4" s="8" t="s">
        <v>4</v>
      </c>
    </row>
    <row r="5" spans="1:1" ht="12.75" customHeight="1" x14ac:dyDescent="0.25">
      <c r="A5" s="8" t="s">
        <v>6</v>
      </c>
    </row>
    <row r="6" spans="1:1" ht="12.75" customHeight="1" x14ac:dyDescent="0.25">
      <c r="A6" s="8" t="s">
        <v>7</v>
      </c>
    </row>
    <row r="7" spans="1:1" ht="12.75" customHeight="1" x14ac:dyDescent="0.25">
      <c r="A7" s="93" t="s">
        <v>92</v>
      </c>
    </row>
    <row r="8" spans="1:1" ht="12.75" customHeight="1" x14ac:dyDescent="0.25">
      <c r="A8" s="93" t="s">
        <v>91</v>
      </c>
    </row>
    <row r="9" spans="1:1" s="114" customFormat="1" ht="12.75" customHeight="1" x14ac:dyDescent="0.25">
      <c r="A9" s="115" t="s">
        <v>183</v>
      </c>
    </row>
    <row r="10" spans="1:1" ht="12.75" customHeight="1" x14ac:dyDescent="0.25">
      <c r="A10" s="65" t="s">
        <v>45</v>
      </c>
    </row>
    <row r="11" spans="1:1" ht="12.75" customHeight="1" x14ac:dyDescent="0.25">
      <c r="A11" s="67" t="s">
        <v>208</v>
      </c>
    </row>
    <row r="12" spans="1:1" ht="12.75" customHeight="1" x14ac:dyDescent="0.25">
      <c r="A12" s="67" t="s">
        <v>118</v>
      </c>
    </row>
    <row r="13" spans="1:1" ht="12.75" customHeight="1" x14ac:dyDescent="0.25">
      <c r="A13" s="67" t="s">
        <v>119</v>
      </c>
    </row>
    <row r="14" spans="1:1" ht="12.75" customHeight="1" x14ac:dyDescent="0.25">
      <c r="A14" s="67" t="s">
        <v>15</v>
      </c>
    </row>
    <row r="15" spans="1:1" ht="12.75" customHeight="1" x14ac:dyDescent="0.25">
      <c r="A15" s="65" t="s">
        <v>16</v>
      </c>
    </row>
    <row r="16" spans="1:1" ht="12.75" customHeight="1" x14ac:dyDescent="0.25">
      <c r="A16" s="65" t="s">
        <v>46</v>
      </c>
    </row>
    <row r="17" spans="1:1" ht="12.75" customHeight="1" x14ac:dyDescent="0.25">
      <c r="A17" s="65" t="s">
        <v>47</v>
      </c>
    </row>
    <row r="18" spans="1:1" ht="12.75" customHeight="1" x14ac:dyDescent="0.25">
      <c r="A18" s="65" t="s">
        <v>48</v>
      </c>
    </row>
    <row r="19" spans="1:1" ht="12.75" customHeight="1" x14ac:dyDescent="0.25">
      <c r="A19" s="93" t="s">
        <v>155</v>
      </c>
    </row>
    <row r="20" spans="1:1" ht="12.75" customHeight="1" x14ac:dyDescent="0.25">
      <c r="A20" s="67" t="s">
        <v>132</v>
      </c>
    </row>
    <row r="21" spans="1:1" ht="12.75" customHeight="1" x14ac:dyDescent="0.25">
      <c r="A21" s="67" t="s">
        <v>133</v>
      </c>
    </row>
    <row r="22" spans="1:1" ht="12.75" customHeight="1" x14ac:dyDescent="0.25">
      <c r="A22" s="67" t="s">
        <v>134</v>
      </c>
    </row>
    <row r="23" spans="1:1" ht="12.75" customHeight="1" x14ac:dyDescent="0.25">
      <c r="A23" s="67" t="s">
        <v>135</v>
      </c>
    </row>
    <row r="24" spans="1:1" ht="12.75" customHeight="1" x14ac:dyDescent="0.25">
      <c r="A24" s="93" t="s">
        <v>121</v>
      </c>
    </row>
    <row r="25" spans="1:1" ht="12.75" customHeight="1" x14ac:dyDescent="0.25">
      <c r="A25" s="93" t="s">
        <v>122</v>
      </c>
    </row>
    <row r="26" spans="1:1" s="147" customFormat="1" ht="12.75" customHeight="1" x14ac:dyDescent="0.25">
      <c r="A26" s="93" t="s">
        <v>205</v>
      </c>
    </row>
    <row r="27" spans="1:1" ht="12.75" customHeight="1" x14ac:dyDescent="0.25">
      <c r="A27" s="67" t="s">
        <v>128</v>
      </c>
    </row>
    <row r="28" spans="1:1" ht="12.75" customHeight="1" x14ac:dyDescent="0.25">
      <c r="A28" s="65" t="s">
        <v>49</v>
      </c>
    </row>
    <row r="29" spans="1:1" ht="12.75" customHeight="1" x14ac:dyDescent="0.25">
      <c r="A29" s="67" t="s">
        <v>21</v>
      </c>
    </row>
    <row r="30" spans="1:1" ht="12.75" customHeight="1" x14ac:dyDescent="0.25">
      <c r="A30" s="67" t="s">
        <v>50</v>
      </c>
    </row>
    <row r="31" spans="1:1" ht="12.75" customHeight="1" x14ac:dyDescent="0.25">
      <c r="A31" s="67" t="s">
        <v>141</v>
      </c>
    </row>
    <row r="32" spans="1:1" ht="12.75" customHeight="1" x14ac:dyDescent="0.25">
      <c r="A32" s="65" t="s">
        <v>136</v>
      </c>
    </row>
    <row r="33" spans="1:1" ht="12.75" customHeight="1" x14ac:dyDescent="0.25">
      <c r="A33" s="65" t="s">
        <v>53</v>
      </c>
    </row>
    <row r="34" spans="1:1" ht="12.75" customHeight="1" x14ac:dyDescent="0.25">
      <c r="A34" s="65" t="s">
        <v>137</v>
      </c>
    </row>
    <row r="35" spans="1:1" ht="12.75" customHeight="1" x14ac:dyDescent="0.25">
      <c r="A35" s="65" t="s">
        <v>139</v>
      </c>
    </row>
    <row r="36" spans="1:1" ht="12.75" customHeight="1" x14ac:dyDescent="0.25">
      <c r="A36" s="67" t="s">
        <v>140</v>
      </c>
    </row>
    <row r="37" spans="1:1" ht="12.75" customHeight="1" x14ac:dyDescent="0.25">
      <c r="A37" s="67" t="s">
        <v>54</v>
      </c>
    </row>
    <row r="38" spans="1:1" ht="12.75" customHeight="1" x14ac:dyDescent="0.25">
      <c r="A38" s="67" t="s">
        <v>25</v>
      </c>
    </row>
    <row r="39" spans="1:1" ht="12.75" customHeight="1" x14ac:dyDescent="0.25">
      <c r="A39" s="93" t="s">
        <v>146</v>
      </c>
    </row>
    <row r="40" spans="1:1" ht="12.75" customHeight="1" x14ac:dyDescent="0.25">
      <c r="A40" s="67" t="s">
        <v>187</v>
      </c>
    </row>
    <row r="41" spans="1:1" ht="12.75" customHeight="1" x14ac:dyDescent="0.25">
      <c r="A41" s="67" t="s">
        <v>150</v>
      </c>
    </row>
    <row r="42" spans="1:1" ht="12.75" customHeight="1" x14ac:dyDescent="0.25">
      <c r="A42" s="8" t="s">
        <v>156</v>
      </c>
    </row>
    <row r="43" spans="1:1" ht="12.75" customHeight="1" x14ac:dyDescent="0.25">
      <c r="A43" s="8" t="s">
        <v>154</v>
      </c>
    </row>
    <row r="44" spans="1:1" ht="12.75" customHeight="1" x14ac:dyDescent="0.25">
      <c r="A44" s="99" t="s">
        <v>60</v>
      </c>
    </row>
    <row r="45" spans="1:1" ht="12.75" customHeight="1" x14ac:dyDescent="0.25">
      <c r="A45" s="67" t="s">
        <v>61</v>
      </c>
    </row>
    <row r="46" spans="1:1" ht="12.75" customHeight="1" x14ac:dyDescent="0.25">
      <c r="A46" s="67" t="s">
        <v>62</v>
      </c>
    </row>
    <row r="47" spans="1:1" ht="12.75" customHeight="1" x14ac:dyDescent="0.25">
      <c r="A47" s="93" t="s">
        <v>179</v>
      </c>
    </row>
    <row r="48" spans="1:1" ht="12.75" customHeight="1" x14ac:dyDescent="0.25">
      <c r="A48" s="109" t="s">
        <v>157</v>
      </c>
    </row>
    <row r="49" spans="1:1" ht="12.75" customHeight="1" x14ac:dyDescent="0.25">
      <c r="A49" s="109" t="s">
        <v>186</v>
      </c>
    </row>
    <row r="50" spans="1:1" ht="12.75" customHeight="1" x14ac:dyDescent="0.25">
      <c r="A50" s="109" t="s">
        <v>209</v>
      </c>
    </row>
    <row r="51" spans="1:1" s="147" customFormat="1" ht="12.75" customHeight="1" x14ac:dyDescent="0.25">
      <c r="A51" s="109" t="s">
        <v>206</v>
      </c>
    </row>
    <row r="52" spans="1:1" ht="12.75" customHeight="1" x14ac:dyDescent="0.25">
      <c r="A52" s="67" t="s">
        <v>64</v>
      </c>
    </row>
    <row r="53" spans="1:1" ht="12.75" customHeight="1" x14ac:dyDescent="0.25">
      <c r="A53" s="67" t="s">
        <v>66</v>
      </c>
    </row>
    <row r="54" spans="1:1" ht="12.75" customHeight="1" x14ac:dyDescent="0.25">
      <c r="A54" s="67" t="s">
        <v>67</v>
      </c>
    </row>
    <row r="55" spans="1:1" ht="12.75" customHeight="1" x14ac:dyDescent="0.25">
      <c r="A55" s="67" t="s">
        <v>68</v>
      </c>
    </row>
    <row r="56" spans="1:1" ht="12.75" customHeight="1" x14ac:dyDescent="0.25">
      <c r="A56" s="93" t="s">
        <v>158</v>
      </c>
    </row>
    <row r="57" spans="1:1" ht="12.75" customHeight="1" x14ac:dyDescent="0.25">
      <c r="A57" s="93" t="s">
        <v>169</v>
      </c>
    </row>
    <row r="58" spans="1:1" ht="12.75" customHeight="1" x14ac:dyDescent="0.25"/>
    <row r="59" spans="1:1" ht="12.75" customHeight="1" x14ac:dyDescent="0.25"/>
  </sheetData>
  <sheetProtection algorithmName="SHA-512" hashValue="ELwh+UofBsd6M/fg11F6mkbX5s3DvxefTRkiH2PVqACO9UKxT+AL9mtH7JfO/QLMD2ijrEajvQSAlOJvh+AN7A==" saltValue="NzfAzGGPmnHI4g9uvWKN0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Q171"/>
  <sheetViews>
    <sheetView showGridLines="0" workbookViewId="0">
      <selection activeCell="C137" sqref="C137"/>
    </sheetView>
  </sheetViews>
  <sheetFormatPr baseColWidth="10" defaultColWidth="14.453125" defaultRowHeight="15.75" customHeight="1" x14ac:dyDescent="0.25"/>
  <cols>
    <col min="3" max="3" width="115.81640625" customWidth="1"/>
  </cols>
  <sheetData>
    <row r="1" spans="1:225" ht="15.75" customHeight="1" x14ac:dyDescent="0.4">
      <c r="A1" s="1"/>
      <c r="B1" s="148" t="s">
        <v>0</v>
      </c>
      <c r="C1" s="14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</row>
    <row r="2" spans="1:225" ht="15.5" x14ac:dyDescent="0.35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</row>
    <row r="3" spans="1:225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</row>
    <row r="4" spans="1:225" ht="15.5" x14ac:dyDescent="0.35">
      <c r="A4" s="1"/>
      <c r="B4" s="3" t="s">
        <v>1</v>
      </c>
      <c r="C4" s="3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</row>
    <row r="5" spans="1:225" ht="15.75" customHeight="1" x14ac:dyDescent="0.3">
      <c r="A5" s="1"/>
      <c r="B5" s="86"/>
      <c r="C5" s="87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</row>
    <row r="6" spans="1:225" s="82" customFormat="1" ht="15.75" customHeight="1" x14ac:dyDescent="0.25">
      <c r="A6" s="11"/>
      <c r="B6" s="90"/>
      <c r="C6" s="91" t="s">
        <v>80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</row>
    <row r="7" spans="1:225" s="82" customFormat="1" ht="15.75" customHeight="1" x14ac:dyDescent="0.25">
      <c r="A7" s="11"/>
      <c r="B7" s="94">
        <v>102000</v>
      </c>
      <c r="C7" s="95" t="s">
        <v>81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</row>
    <row r="8" spans="1:225" s="82" customFormat="1" ht="15.75" customHeight="1" x14ac:dyDescent="0.25">
      <c r="A8" s="11"/>
      <c r="B8" s="92">
        <v>102400</v>
      </c>
      <c r="C8" s="93" t="s">
        <v>82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</row>
    <row r="9" spans="1:225" ht="12.5" x14ac:dyDescent="0.25">
      <c r="A9" s="1"/>
      <c r="B9" s="88"/>
      <c r="C9" s="89" t="s">
        <v>41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</row>
    <row r="10" spans="1:225" ht="12.5" x14ac:dyDescent="0.25">
      <c r="A10" s="1"/>
      <c r="B10" s="7">
        <v>110000</v>
      </c>
      <c r="C10" s="8" t="s">
        <v>42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</row>
    <row r="11" spans="1:225" ht="12.5" x14ac:dyDescent="0.25">
      <c r="A11" s="1"/>
      <c r="B11" s="7">
        <v>119000</v>
      </c>
      <c r="C11" s="8" t="s">
        <v>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</row>
    <row r="12" spans="1:225" ht="12.5" x14ac:dyDescent="0.25">
      <c r="A12" s="1"/>
      <c r="B12" s="5"/>
      <c r="C12" s="6" t="s">
        <v>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</row>
    <row r="13" spans="1:225" ht="12.5" x14ac:dyDescent="0.25">
      <c r="A13" s="1"/>
      <c r="B13" s="7">
        <v>120000</v>
      </c>
      <c r="C13" s="8" t="s">
        <v>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</row>
    <row r="14" spans="1:225" ht="12.5" x14ac:dyDescent="0.25">
      <c r="A14" s="1"/>
      <c r="B14" s="7">
        <v>129000</v>
      </c>
      <c r="C14" s="8" t="s">
        <v>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</row>
    <row r="15" spans="1:225" ht="12.5" x14ac:dyDescent="0.25">
      <c r="A15" s="1"/>
      <c r="B15" s="5"/>
      <c r="C15" s="6" t="s">
        <v>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</row>
    <row r="16" spans="1:225" ht="12.5" x14ac:dyDescent="0.25">
      <c r="A16" s="1"/>
      <c r="B16" s="7">
        <v>131100</v>
      </c>
      <c r="C16" s="8" t="s">
        <v>170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</row>
    <row r="17" spans="1:225" ht="12.5" x14ac:dyDescent="0.25">
      <c r="A17" s="1"/>
      <c r="B17" s="7">
        <v>131200</v>
      </c>
      <c r="C17" s="8" t="s">
        <v>171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</row>
    <row r="18" spans="1:225" ht="12.5" x14ac:dyDescent="0.25">
      <c r="A18" s="1"/>
      <c r="B18" s="7">
        <v>131300</v>
      </c>
      <c r="C18" s="8" t="s">
        <v>172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</row>
    <row r="19" spans="1:225" ht="12.5" x14ac:dyDescent="0.25">
      <c r="A19" s="1"/>
      <c r="B19" s="7">
        <v>131400</v>
      </c>
      <c r="C19" s="8" t="s">
        <v>173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</row>
    <row r="20" spans="1:225" ht="12.5" x14ac:dyDescent="0.25">
      <c r="A20" s="1"/>
      <c r="B20" s="7">
        <v>131500</v>
      </c>
      <c r="C20" s="8" t="s">
        <v>174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</row>
    <row r="21" spans="1:225" ht="12.5" x14ac:dyDescent="0.25">
      <c r="A21" s="1"/>
      <c r="B21" s="7">
        <v>131600</v>
      </c>
      <c r="C21" s="8" t="s">
        <v>175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</row>
    <row r="22" spans="1:225" ht="12.5" x14ac:dyDescent="0.25">
      <c r="A22" s="1"/>
      <c r="B22" s="7">
        <v>131700</v>
      </c>
      <c r="C22" s="8" t="s">
        <v>176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</row>
    <row r="23" spans="1:225" ht="12.5" x14ac:dyDescent="0.25">
      <c r="A23" s="1"/>
      <c r="B23" s="98">
        <v>131800</v>
      </c>
      <c r="C23" s="99" t="s">
        <v>177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</row>
    <row r="24" spans="1:225" s="82" customFormat="1" ht="12.5" x14ac:dyDescent="0.25">
      <c r="A24" s="11"/>
      <c r="B24" s="90"/>
      <c r="C24" s="91" t="s">
        <v>83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</row>
    <row r="25" spans="1:225" s="82" customFormat="1" ht="12.5" x14ac:dyDescent="0.25">
      <c r="A25" s="11"/>
      <c r="B25" s="92">
        <v>151000</v>
      </c>
      <c r="C25" s="93" t="s">
        <v>84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</row>
    <row r="26" spans="1:225" ht="12.5" x14ac:dyDescent="0.25">
      <c r="A26" s="1"/>
      <c r="B26" s="100"/>
      <c r="C26" s="101" t="s">
        <v>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</row>
    <row r="27" spans="1:225" ht="12.5" x14ac:dyDescent="0.25">
      <c r="A27" s="1"/>
      <c r="B27" s="102">
        <v>164000</v>
      </c>
      <c r="C27" s="67" t="s">
        <v>57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</row>
    <row r="28" spans="1:225" ht="12.5" x14ac:dyDescent="0.25">
      <c r="A28" s="1"/>
      <c r="B28" s="102">
        <v>164800</v>
      </c>
      <c r="C28" s="67" t="s">
        <v>43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</row>
    <row r="29" spans="1:225" s="82" customFormat="1" ht="12.5" x14ac:dyDescent="0.25">
      <c r="A29" s="11"/>
      <c r="B29" s="90"/>
      <c r="C29" s="91" t="s">
        <v>85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</row>
    <row r="30" spans="1:225" s="82" customFormat="1" ht="12.5" x14ac:dyDescent="0.25">
      <c r="A30" s="11"/>
      <c r="B30" s="92">
        <v>181000</v>
      </c>
      <c r="C30" s="93" t="s">
        <v>86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</row>
    <row r="31" spans="1:225" s="82" customFormat="1" ht="13" x14ac:dyDescent="0.3">
      <c r="A31" s="11"/>
      <c r="B31" s="103"/>
      <c r="C31" s="104" t="s">
        <v>87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</row>
    <row r="32" spans="1:225" s="82" customFormat="1" ht="12.5" x14ac:dyDescent="0.25">
      <c r="A32" s="11"/>
      <c r="B32" s="90"/>
      <c r="C32" s="91" t="s">
        <v>88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</row>
    <row r="33" spans="1:225" s="82" customFormat="1" ht="12.5" x14ac:dyDescent="0.25">
      <c r="A33" s="11"/>
      <c r="B33" s="92">
        <v>205000</v>
      </c>
      <c r="C33" s="93" t="s">
        <v>89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</row>
    <row r="34" spans="1:225" s="82" customFormat="1" ht="12.5" x14ac:dyDescent="0.25">
      <c r="A34" s="11"/>
      <c r="B34" s="90"/>
      <c r="C34" s="91" t="s">
        <v>90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</row>
    <row r="35" spans="1:225" s="82" customFormat="1" ht="12.5" x14ac:dyDescent="0.25">
      <c r="A35" s="11"/>
      <c r="B35" s="92">
        <v>215000</v>
      </c>
      <c r="C35" s="93" t="s">
        <v>92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</row>
    <row r="36" spans="1:225" s="82" customFormat="1" ht="12.5" x14ac:dyDescent="0.25">
      <c r="A36" s="11"/>
      <c r="B36" s="92">
        <v>218000</v>
      </c>
      <c r="C36" s="93" t="s">
        <v>91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</row>
    <row r="37" spans="1:225" s="82" customFormat="1" ht="12.5" x14ac:dyDescent="0.25">
      <c r="A37" s="11"/>
      <c r="B37" s="90"/>
      <c r="C37" s="91" t="s">
        <v>93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</row>
    <row r="38" spans="1:225" s="82" customFormat="1" ht="12.5" x14ac:dyDescent="0.25">
      <c r="A38" s="11"/>
      <c r="B38" s="92">
        <v>280000</v>
      </c>
      <c r="C38" s="93" t="s">
        <v>94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</row>
    <row r="39" spans="1:225" s="82" customFormat="1" ht="12.5" x14ac:dyDescent="0.25">
      <c r="A39" s="11"/>
      <c r="B39" s="92">
        <v>280500</v>
      </c>
      <c r="C39" s="93" t="s">
        <v>95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</row>
    <row r="40" spans="1:225" s="82" customFormat="1" ht="12.5" x14ac:dyDescent="0.25">
      <c r="A40" s="11"/>
      <c r="B40" s="92">
        <v>281000</v>
      </c>
      <c r="C40" s="93" t="s">
        <v>96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</row>
    <row r="41" spans="1:225" s="82" customFormat="1" ht="12.5" x14ac:dyDescent="0.25">
      <c r="A41" s="11"/>
      <c r="B41" s="92">
        <v>281500</v>
      </c>
      <c r="C41" s="93" t="s">
        <v>98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</row>
    <row r="42" spans="1:225" s="82" customFormat="1" ht="12.5" x14ac:dyDescent="0.25">
      <c r="A42" s="11"/>
      <c r="B42" s="92">
        <v>282800</v>
      </c>
      <c r="C42" s="93" t="s">
        <v>97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</row>
    <row r="43" spans="1:225" s="82" customFormat="1" ht="12.5" x14ac:dyDescent="0.25">
      <c r="A43" s="11"/>
      <c r="B43" s="90"/>
      <c r="C43" s="91" t="s">
        <v>99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</row>
    <row r="44" spans="1:225" s="82" customFormat="1" ht="12.5" x14ac:dyDescent="0.25">
      <c r="A44" s="11"/>
      <c r="B44" s="92">
        <v>290000</v>
      </c>
      <c r="C44" s="93" t="s">
        <v>100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</row>
    <row r="45" spans="1:225" s="82" customFormat="1" ht="12.5" x14ac:dyDescent="0.25">
      <c r="A45" s="11"/>
      <c r="B45" s="92">
        <v>291000</v>
      </c>
      <c r="C45" s="93" t="s">
        <v>101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</row>
    <row r="46" spans="1:225" s="82" customFormat="1" ht="13" x14ac:dyDescent="0.3">
      <c r="A46" s="11"/>
      <c r="B46" s="103"/>
      <c r="C46" s="104" t="s">
        <v>102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</row>
    <row r="47" spans="1:225" s="82" customFormat="1" ht="12.5" x14ac:dyDescent="0.25">
      <c r="A47" s="11"/>
      <c r="B47" s="90"/>
      <c r="C47" s="91" t="s">
        <v>103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</row>
    <row r="48" spans="1:225" s="82" customFormat="1" ht="12.5" x14ac:dyDescent="0.25">
      <c r="A48" s="11"/>
      <c r="B48" s="92">
        <v>401000</v>
      </c>
      <c r="C48" s="93" t="s">
        <v>104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</row>
    <row r="49" spans="1:225" s="82" customFormat="1" ht="12.5" x14ac:dyDescent="0.25">
      <c r="A49" s="11"/>
      <c r="B49" s="92">
        <v>404000</v>
      </c>
      <c r="C49" s="93" t="s">
        <v>178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</row>
    <row r="50" spans="1:225" s="82" customFormat="1" ht="12.5" x14ac:dyDescent="0.25">
      <c r="A50" s="11"/>
      <c r="B50" s="90"/>
      <c r="C50" s="91" t="s">
        <v>105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</row>
    <row r="51" spans="1:225" s="82" customFormat="1" ht="12.5" x14ac:dyDescent="0.25">
      <c r="A51" s="11"/>
      <c r="B51" s="92">
        <v>411000</v>
      </c>
      <c r="C51" s="93" t="s">
        <v>106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</row>
    <row r="52" spans="1:225" s="82" customFormat="1" ht="12.5" x14ac:dyDescent="0.25">
      <c r="A52" s="11"/>
      <c r="B52" s="92">
        <v>419000</v>
      </c>
      <c r="C52" s="93" t="s">
        <v>107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</row>
    <row r="53" spans="1:225" s="82" customFormat="1" ht="12.5" x14ac:dyDescent="0.25">
      <c r="A53" s="11"/>
      <c r="B53" s="90"/>
      <c r="C53" s="91" t="s">
        <v>108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</row>
    <row r="54" spans="1:225" s="82" customFormat="1" ht="12.5" x14ac:dyDescent="0.25">
      <c r="A54" s="11"/>
      <c r="B54" s="92">
        <v>451000</v>
      </c>
      <c r="C54" s="93" t="s">
        <v>109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</row>
    <row r="55" spans="1:225" s="82" customFormat="1" ht="12.5" x14ac:dyDescent="0.25">
      <c r="A55" s="11"/>
      <c r="B55" s="92">
        <v>455000</v>
      </c>
      <c r="C55" s="93" t="s">
        <v>110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</row>
    <row r="56" spans="1:225" s="82" customFormat="1" ht="12.5" x14ac:dyDescent="0.25">
      <c r="A56" s="11"/>
      <c r="B56" s="90"/>
      <c r="C56" s="91" t="s">
        <v>111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</row>
    <row r="57" spans="1:225" s="82" customFormat="1" ht="12.5" x14ac:dyDescent="0.25">
      <c r="A57" s="11"/>
      <c r="B57" s="92">
        <v>481000</v>
      </c>
      <c r="C57" s="93" t="s">
        <v>112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</row>
    <row r="58" spans="1:225" s="82" customFormat="1" ht="12.5" x14ac:dyDescent="0.25">
      <c r="A58" s="11"/>
      <c r="B58" s="92">
        <v>486000</v>
      </c>
      <c r="C58" s="93" t="s">
        <v>113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</row>
    <row r="59" spans="1:225" s="82" customFormat="1" ht="12.5" x14ac:dyDescent="0.25">
      <c r="A59" s="11"/>
      <c r="B59" s="92">
        <v>487000</v>
      </c>
      <c r="C59" s="93" t="s">
        <v>114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</row>
    <row r="60" spans="1:225" ht="13" x14ac:dyDescent="0.3">
      <c r="A60" s="1"/>
      <c r="B60" s="105"/>
      <c r="C60" s="105" t="s">
        <v>10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</row>
    <row r="61" spans="1:225" ht="12.5" x14ac:dyDescent="0.25">
      <c r="A61" s="1"/>
      <c r="B61" s="100"/>
      <c r="C61" s="101" t="s">
        <v>11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</row>
    <row r="62" spans="1:225" ht="12.5" x14ac:dyDescent="0.25">
      <c r="A62" s="1"/>
      <c r="B62" s="106">
        <v>512000</v>
      </c>
      <c r="C62" s="65" t="s">
        <v>12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</row>
    <row r="63" spans="1:225" ht="12.5" x14ac:dyDescent="0.25">
      <c r="A63" s="1"/>
      <c r="B63" s="100"/>
      <c r="C63" s="101" t="s">
        <v>13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</row>
    <row r="64" spans="1:225" ht="12.5" x14ac:dyDescent="0.25">
      <c r="A64" s="1"/>
      <c r="B64" s="92">
        <v>531000</v>
      </c>
      <c r="C64" s="93" t="s">
        <v>115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</row>
    <row r="65" spans="1:225" s="82" customFormat="1" ht="12.5" x14ac:dyDescent="0.25">
      <c r="A65" s="11"/>
      <c r="B65" s="92">
        <v>532000</v>
      </c>
      <c r="C65" s="93" t="s">
        <v>116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</row>
    <row r="66" spans="1:225" s="82" customFormat="1" ht="12.5" x14ac:dyDescent="0.25">
      <c r="A66" s="11"/>
      <c r="B66" s="90"/>
      <c r="C66" s="91" t="s">
        <v>117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</row>
    <row r="67" spans="1:225" s="82" customFormat="1" ht="12.5" x14ac:dyDescent="0.25">
      <c r="A67" s="11"/>
      <c r="B67" s="92">
        <v>581000</v>
      </c>
      <c r="C67" s="93" t="s">
        <v>183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</row>
    <row r="68" spans="1:225" ht="13" x14ac:dyDescent="0.3">
      <c r="A68" s="1"/>
      <c r="B68" s="105"/>
      <c r="C68" s="105" t="s">
        <v>14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</row>
    <row r="69" spans="1:225" ht="12.5" x14ac:dyDescent="0.25">
      <c r="A69" s="1"/>
      <c r="B69" s="100"/>
      <c r="C69" s="101" t="s">
        <v>44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</row>
    <row r="70" spans="1:225" ht="12.5" x14ac:dyDescent="0.25">
      <c r="A70" s="1"/>
      <c r="B70" s="106">
        <v>605000</v>
      </c>
      <c r="C70" s="65" t="s">
        <v>45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</row>
    <row r="71" spans="1:225" ht="12.5" x14ac:dyDescent="0.25">
      <c r="A71" s="1"/>
      <c r="B71" s="102">
        <v>606100</v>
      </c>
      <c r="C71" s="67" t="s">
        <v>208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</row>
    <row r="72" spans="1:225" ht="12.5" x14ac:dyDescent="0.25">
      <c r="A72" s="11"/>
      <c r="B72" s="102">
        <v>606310</v>
      </c>
      <c r="C72" s="67" t="s">
        <v>118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</row>
    <row r="73" spans="1:225" ht="12.5" x14ac:dyDescent="0.25">
      <c r="A73" s="11"/>
      <c r="B73" s="102">
        <v>606320</v>
      </c>
      <c r="C73" s="67" t="s">
        <v>119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</row>
    <row r="74" spans="1:225" ht="12.5" x14ac:dyDescent="0.25">
      <c r="A74" s="1"/>
      <c r="B74" s="102">
        <v>606400</v>
      </c>
      <c r="C74" s="67" t="s">
        <v>15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</row>
    <row r="75" spans="1:225" s="24" customFormat="1" ht="12.5" x14ac:dyDescent="0.25">
      <c r="A75" s="23"/>
      <c r="B75" s="106">
        <v>606800</v>
      </c>
      <c r="C75" s="65" t="s">
        <v>16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</row>
    <row r="76" spans="1:225" s="24" customFormat="1" ht="12.5" x14ac:dyDescent="0.25">
      <c r="A76" s="23"/>
      <c r="B76" s="106">
        <v>606810</v>
      </c>
      <c r="C76" s="65" t="s">
        <v>46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</row>
    <row r="77" spans="1:225" s="24" customFormat="1" ht="12.5" x14ac:dyDescent="0.25">
      <c r="A77" s="23"/>
      <c r="B77" s="106">
        <v>606830</v>
      </c>
      <c r="C77" s="65" t="s">
        <v>47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</row>
    <row r="78" spans="1:225" ht="12.5" x14ac:dyDescent="0.25">
      <c r="A78" s="1"/>
      <c r="B78" s="106">
        <v>606840</v>
      </c>
      <c r="C78" s="65" t="s">
        <v>48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</row>
    <row r="79" spans="1:225" s="82" customFormat="1" ht="12.5" x14ac:dyDescent="0.25">
      <c r="A79" s="11"/>
      <c r="B79" s="92">
        <v>607000</v>
      </c>
      <c r="C79" s="93" t="s">
        <v>184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</row>
    <row r="80" spans="1:225" ht="12.5" x14ac:dyDescent="0.25">
      <c r="A80" s="1"/>
      <c r="B80" s="107"/>
      <c r="C80" s="101" t="s">
        <v>17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</row>
    <row r="81" spans="1:225" ht="12.5" x14ac:dyDescent="0.25">
      <c r="A81" s="1"/>
      <c r="B81" s="100"/>
      <c r="C81" s="101" t="s">
        <v>18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</row>
    <row r="82" spans="1:225" s="22" customFormat="1" ht="12.5" x14ac:dyDescent="0.25">
      <c r="A82" s="11"/>
      <c r="B82" s="102">
        <v>613210</v>
      </c>
      <c r="C82" s="67" t="s">
        <v>132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</row>
    <row r="83" spans="1:225" s="82" customFormat="1" ht="12.5" x14ac:dyDescent="0.25">
      <c r="A83" s="11"/>
      <c r="B83" s="102">
        <v>613220</v>
      </c>
      <c r="C83" s="67" t="s">
        <v>133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</row>
    <row r="84" spans="1:225" s="82" customFormat="1" ht="12.5" x14ac:dyDescent="0.25">
      <c r="A84" s="11"/>
      <c r="B84" s="102">
        <v>613100</v>
      </c>
      <c r="C84" s="67" t="s">
        <v>134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</row>
    <row r="85" spans="1:225" ht="12.5" x14ac:dyDescent="0.25">
      <c r="A85" s="1"/>
      <c r="B85" s="102">
        <v>613520</v>
      </c>
      <c r="C85" s="67" t="s">
        <v>135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</row>
    <row r="86" spans="1:225" s="82" customFormat="1" ht="12.5" x14ac:dyDescent="0.25">
      <c r="A86" s="11"/>
      <c r="B86" s="92">
        <v>615200</v>
      </c>
      <c r="C86" s="93" t="s">
        <v>120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</row>
    <row r="87" spans="1:225" s="82" customFormat="1" ht="12.5" x14ac:dyDescent="0.25">
      <c r="A87" s="11"/>
      <c r="B87" s="92">
        <v>615500</v>
      </c>
      <c r="C87" s="93" t="s">
        <v>121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</row>
    <row r="88" spans="1:225" s="82" customFormat="1" ht="12.5" x14ac:dyDescent="0.25">
      <c r="A88" s="11"/>
      <c r="B88" s="92">
        <v>615600</v>
      </c>
      <c r="C88" s="93" t="s">
        <v>122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</row>
    <row r="89" spans="1:225" ht="12.5" x14ac:dyDescent="0.25">
      <c r="A89" s="1"/>
      <c r="B89" s="102">
        <v>616100</v>
      </c>
      <c r="C89" s="67" t="s">
        <v>123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</row>
    <row r="90" spans="1:225" ht="12.5" x14ac:dyDescent="0.25">
      <c r="A90" s="1"/>
      <c r="B90" s="102">
        <v>616300</v>
      </c>
      <c r="C90" s="67" t="s">
        <v>124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</row>
    <row r="91" spans="1:225" ht="12.5" x14ac:dyDescent="0.25">
      <c r="A91" s="1"/>
      <c r="B91" s="102">
        <v>616400</v>
      </c>
      <c r="C91" s="67" t="s">
        <v>126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</row>
    <row r="92" spans="1:225" s="82" customFormat="1" ht="12.5" x14ac:dyDescent="0.25">
      <c r="A92" s="11"/>
      <c r="B92" s="92">
        <v>616800</v>
      </c>
      <c r="C92" s="93" t="s">
        <v>125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</row>
    <row r="93" spans="1:225" s="147" customFormat="1" ht="12.5" x14ac:dyDescent="0.25">
      <c r="A93" s="11"/>
      <c r="B93" s="92">
        <v>618000</v>
      </c>
      <c r="C93" s="93" t="s">
        <v>205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</row>
    <row r="94" spans="1:225" s="82" customFormat="1" ht="12.5" x14ac:dyDescent="0.25">
      <c r="A94" s="11"/>
      <c r="B94" s="102">
        <v>618100</v>
      </c>
      <c r="C94" s="67" t="s">
        <v>129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</row>
    <row r="95" spans="1:225" s="82" customFormat="1" ht="12.5" x14ac:dyDescent="0.25">
      <c r="A95" s="11"/>
      <c r="B95" s="102">
        <v>618200</v>
      </c>
      <c r="C95" s="67" t="s">
        <v>130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</row>
    <row r="96" spans="1:225" s="82" customFormat="1" ht="12.5" x14ac:dyDescent="0.25">
      <c r="A96" s="11"/>
      <c r="B96" s="102">
        <v>618300</v>
      </c>
      <c r="C96" s="67" t="s">
        <v>131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</row>
    <row r="97" spans="1:225" ht="12.5" x14ac:dyDescent="0.25">
      <c r="A97" s="1"/>
      <c r="B97" s="102">
        <v>618400</v>
      </c>
      <c r="C97" s="67" t="s">
        <v>128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</row>
    <row r="98" spans="1:225" ht="12.5" x14ac:dyDescent="0.25">
      <c r="A98" s="1"/>
      <c r="B98" s="92">
        <v>618500</v>
      </c>
      <c r="C98" s="93" t="s">
        <v>127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</row>
    <row r="99" spans="1:225" ht="12.5" x14ac:dyDescent="0.25">
      <c r="A99" s="1"/>
      <c r="B99" s="100"/>
      <c r="C99" s="101" t="s">
        <v>19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</row>
    <row r="100" spans="1:225" ht="12.5" x14ac:dyDescent="0.25">
      <c r="A100" s="1"/>
      <c r="B100" s="106">
        <v>623100</v>
      </c>
      <c r="C100" s="65" t="s">
        <v>49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</row>
    <row r="101" spans="1:225" ht="12.5" x14ac:dyDescent="0.25">
      <c r="A101" s="1"/>
      <c r="B101" s="102">
        <v>623300</v>
      </c>
      <c r="C101" s="67" t="s">
        <v>20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</row>
    <row r="102" spans="1:225" ht="12.5" x14ac:dyDescent="0.25">
      <c r="A102" s="1"/>
      <c r="B102" s="102">
        <v>623600</v>
      </c>
      <c r="C102" s="67" t="s">
        <v>21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</row>
    <row r="103" spans="1:225" ht="12.5" x14ac:dyDescent="0.25">
      <c r="A103" s="1"/>
      <c r="B103" s="102">
        <v>623700</v>
      </c>
      <c r="C103" s="67" t="s">
        <v>50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</row>
    <row r="104" spans="1:225" s="82" customFormat="1" ht="12.5" x14ac:dyDescent="0.25">
      <c r="A104" s="11"/>
      <c r="B104" s="102">
        <v>624000</v>
      </c>
      <c r="C104" s="67" t="s">
        <v>141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</row>
    <row r="105" spans="1:225" s="24" customFormat="1" ht="12.5" x14ac:dyDescent="0.25">
      <c r="A105" s="23"/>
      <c r="B105" s="106">
        <v>625100</v>
      </c>
      <c r="C105" s="65" t="s">
        <v>136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</row>
    <row r="106" spans="1:225" s="24" customFormat="1" ht="12.5" x14ac:dyDescent="0.25">
      <c r="A106" s="23"/>
      <c r="B106" s="106">
        <v>625200</v>
      </c>
      <c r="C106" s="65" t="s">
        <v>53</v>
      </c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</row>
    <row r="107" spans="1:225" s="24" customFormat="1" ht="12.5" x14ac:dyDescent="0.25">
      <c r="A107" s="23"/>
      <c r="B107" s="106">
        <v>626100</v>
      </c>
      <c r="C107" s="65" t="s">
        <v>137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</row>
    <row r="108" spans="1:225" s="24" customFormat="1" ht="12.5" x14ac:dyDescent="0.25">
      <c r="A108" s="23"/>
      <c r="B108" s="106">
        <v>626200</v>
      </c>
      <c r="C108" s="65" t="s">
        <v>207</v>
      </c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</row>
    <row r="109" spans="1:225" s="24" customFormat="1" ht="12.5" x14ac:dyDescent="0.25">
      <c r="A109" s="23"/>
      <c r="B109" s="106">
        <v>626300</v>
      </c>
      <c r="C109" s="65" t="s">
        <v>138</v>
      </c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</row>
    <row r="110" spans="1:225" s="24" customFormat="1" ht="12.5" x14ac:dyDescent="0.25">
      <c r="A110" s="23"/>
      <c r="B110" s="106">
        <v>627000</v>
      </c>
      <c r="C110" s="65" t="s">
        <v>139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</row>
    <row r="111" spans="1:225" ht="12.5" x14ac:dyDescent="0.25">
      <c r="A111" s="1"/>
      <c r="B111" s="100"/>
      <c r="C111" s="101" t="s">
        <v>22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</row>
    <row r="112" spans="1:225" ht="12.5" x14ac:dyDescent="0.25">
      <c r="A112" s="1"/>
      <c r="B112" s="102">
        <v>635130</v>
      </c>
      <c r="C112" s="67" t="s">
        <v>52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</row>
    <row r="113" spans="1:225" ht="12.5" x14ac:dyDescent="0.25">
      <c r="A113" s="1"/>
      <c r="B113" s="102">
        <v>637800</v>
      </c>
      <c r="C113" s="67" t="s">
        <v>51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</row>
    <row r="114" spans="1:225" ht="12.5" x14ac:dyDescent="0.25">
      <c r="A114" s="1"/>
      <c r="B114" s="100"/>
      <c r="C114" s="101" t="s">
        <v>23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</row>
    <row r="115" spans="1:225" ht="12.5" x14ac:dyDescent="0.25">
      <c r="A115" s="1"/>
      <c r="B115" s="102">
        <v>646500</v>
      </c>
      <c r="C115" s="67" t="s">
        <v>140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</row>
    <row r="116" spans="1:225" ht="12.5" x14ac:dyDescent="0.25">
      <c r="A116" s="1"/>
      <c r="B116" s="102">
        <v>648100</v>
      </c>
      <c r="C116" s="67" t="s">
        <v>54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</row>
    <row r="117" spans="1:225" ht="12.5" x14ac:dyDescent="0.25">
      <c r="A117" s="1"/>
      <c r="B117" s="100"/>
      <c r="C117" s="101" t="s">
        <v>24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</row>
    <row r="118" spans="1:225" s="82" customFormat="1" ht="12.5" x14ac:dyDescent="0.25">
      <c r="A118" s="11"/>
      <c r="B118" s="92">
        <v>651100</v>
      </c>
      <c r="C118" s="93" t="s">
        <v>142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</row>
    <row r="119" spans="1:225" s="82" customFormat="1" ht="12.5" x14ac:dyDescent="0.25">
      <c r="A119" s="11"/>
      <c r="B119" s="92">
        <v>651600</v>
      </c>
      <c r="C119" s="93" t="s">
        <v>143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</row>
    <row r="120" spans="1:225" s="82" customFormat="1" ht="12.5" x14ac:dyDescent="0.25">
      <c r="A120" s="11"/>
      <c r="B120" s="92">
        <v>651800</v>
      </c>
      <c r="C120" s="93" t="s">
        <v>144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</row>
    <row r="121" spans="1:225" ht="12.5" x14ac:dyDescent="0.25">
      <c r="A121" s="1"/>
      <c r="B121" s="102">
        <v>658000</v>
      </c>
      <c r="C121" s="67" t="s">
        <v>25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</row>
    <row r="122" spans="1:225" s="82" customFormat="1" ht="12.5" x14ac:dyDescent="0.25">
      <c r="A122" s="11"/>
      <c r="B122" s="90"/>
      <c r="C122" s="91" t="s">
        <v>145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</row>
    <row r="123" spans="1:225" s="82" customFormat="1" ht="12.5" x14ac:dyDescent="0.25">
      <c r="A123" s="11"/>
      <c r="B123" s="92">
        <v>661600</v>
      </c>
      <c r="C123" s="93" t="s">
        <v>146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</row>
    <row r="124" spans="1:225" ht="12.5" x14ac:dyDescent="0.25">
      <c r="A124" s="1"/>
      <c r="B124" s="100"/>
      <c r="C124" s="101" t="s">
        <v>26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</row>
    <row r="125" spans="1:225" s="82" customFormat="1" ht="12.5" x14ac:dyDescent="0.25">
      <c r="A125" s="11"/>
      <c r="B125" s="102">
        <v>671200</v>
      </c>
      <c r="C125" s="67" t="s">
        <v>148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</row>
    <row r="126" spans="1:225" ht="12.5" x14ac:dyDescent="0.25">
      <c r="A126" s="1"/>
      <c r="B126" s="102">
        <v>671300</v>
      </c>
      <c r="C126" s="67" t="s">
        <v>147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</row>
    <row r="127" spans="1:225" ht="12.5" x14ac:dyDescent="0.25">
      <c r="A127" s="1"/>
      <c r="B127" s="102">
        <v>671500</v>
      </c>
      <c r="C127" s="67" t="s">
        <v>149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</row>
    <row r="128" spans="1:225" s="82" customFormat="1" ht="12.5" x14ac:dyDescent="0.25">
      <c r="A128" s="11"/>
      <c r="B128" s="102">
        <v>671800</v>
      </c>
      <c r="C128" s="67" t="s">
        <v>150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</row>
    <row r="129" spans="1:225" ht="12.5" x14ac:dyDescent="0.25">
      <c r="A129" s="1"/>
      <c r="B129" s="102">
        <v>678800</v>
      </c>
      <c r="C129" s="67" t="s">
        <v>55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</row>
    <row r="130" spans="1:225" ht="12.5" x14ac:dyDescent="0.25">
      <c r="A130" s="1"/>
      <c r="B130" s="100"/>
      <c r="C130" s="101" t="s">
        <v>27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</row>
    <row r="131" spans="1:225" s="82" customFormat="1" ht="12.5" x14ac:dyDescent="0.25">
      <c r="A131" s="11"/>
      <c r="B131" s="92">
        <v>681100</v>
      </c>
      <c r="C131" s="93" t="s">
        <v>151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</row>
    <row r="132" spans="1:225" s="82" customFormat="1" ht="12.5" x14ac:dyDescent="0.25">
      <c r="A132" s="11"/>
      <c r="B132" s="92">
        <v>681730</v>
      </c>
      <c r="C132" s="93" t="s">
        <v>152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</row>
    <row r="133" spans="1:225" ht="12.5" x14ac:dyDescent="0.25">
      <c r="A133" s="1"/>
      <c r="B133" s="100"/>
      <c r="C133" s="101" t="s">
        <v>56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</row>
    <row r="134" spans="1:225" ht="12.5" x14ac:dyDescent="0.25">
      <c r="A134" s="1"/>
      <c r="B134" s="96">
        <v>699000</v>
      </c>
      <c r="C134" s="97" t="s">
        <v>153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</row>
    <row r="135" spans="1:225" ht="13" x14ac:dyDescent="0.3">
      <c r="A135" s="1"/>
      <c r="B135" s="9"/>
      <c r="C135" s="4" t="s">
        <v>28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</row>
    <row r="136" spans="1:225" ht="12.5" x14ac:dyDescent="0.25">
      <c r="A136" s="1"/>
      <c r="B136" s="5"/>
      <c r="C136" s="6" t="s">
        <v>58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</row>
    <row r="137" spans="1:225" ht="12.5" x14ac:dyDescent="0.25">
      <c r="A137" s="1"/>
      <c r="B137" s="7">
        <v>707000</v>
      </c>
      <c r="C137" s="8" t="s">
        <v>185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</row>
    <row r="138" spans="1:225" ht="12.5" x14ac:dyDescent="0.25">
      <c r="A138" s="1"/>
      <c r="B138" s="7">
        <v>708300</v>
      </c>
      <c r="C138" s="8" t="s">
        <v>154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</row>
    <row r="139" spans="1:225" ht="12.5" x14ac:dyDescent="0.25">
      <c r="A139" s="1"/>
      <c r="B139" s="5"/>
      <c r="C139" s="6" t="s">
        <v>59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</row>
    <row r="140" spans="1:225" ht="12.5" x14ac:dyDescent="0.25">
      <c r="A140" s="1"/>
      <c r="B140" s="98">
        <v>741000</v>
      </c>
      <c r="C140" s="99" t="s">
        <v>60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</row>
    <row r="141" spans="1:225" s="22" customFormat="1" ht="12.5" x14ac:dyDescent="0.25">
      <c r="A141" s="11"/>
      <c r="B141" s="102">
        <v>742000</v>
      </c>
      <c r="C141" s="67" t="s">
        <v>61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</row>
    <row r="142" spans="1:225" s="22" customFormat="1" ht="12.5" x14ac:dyDescent="0.25">
      <c r="A142" s="11"/>
      <c r="B142" s="102">
        <v>743000</v>
      </c>
      <c r="C142" s="67" t="s">
        <v>62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</row>
    <row r="143" spans="1:225" ht="12.5" x14ac:dyDescent="0.25">
      <c r="A143" s="1"/>
      <c r="B143" s="100"/>
      <c r="C143" s="101" t="s">
        <v>63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</row>
    <row r="144" spans="1:225" s="85" customFormat="1" ht="12.5" x14ac:dyDescent="0.25">
      <c r="A144" s="11"/>
      <c r="B144" s="92">
        <v>754000</v>
      </c>
      <c r="C144" s="93" t="s">
        <v>179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</row>
    <row r="145" spans="1:225" s="85" customFormat="1" ht="12.5" x14ac:dyDescent="0.25">
      <c r="A145" s="11"/>
      <c r="B145" s="108">
        <v>756100</v>
      </c>
      <c r="C145" s="109" t="s">
        <v>157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</row>
    <row r="146" spans="1:225" s="85" customFormat="1" ht="12.5" x14ac:dyDescent="0.25">
      <c r="A146" s="11"/>
      <c r="B146" s="108">
        <v>756200</v>
      </c>
      <c r="C146" s="109" t="s">
        <v>186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</row>
    <row r="147" spans="1:225" s="85" customFormat="1" ht="12.5" x14ac:dyDescent="0.25">
      <c r="A147" s="11"/>
      <c r="B147" s="108">
        <v>756300</v>
      </c>
      <c r="C147" s="109" t="s">
        <v>209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</row>
    <row r="148" spans="1:225" s="147" customFormat="1" ht="12.5" x14ac:dyDescent="0.25">
      <c r="A148" s="11"/>
      <c r="B148" s="108">
        <v>756400</v>
      </c>
      <c r="C148" s="109" t="s">
        <v>206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</row>
    <row r="149" spans="1:225" ht="12.5" x14ac:dyDescent="0.25">
      <c r="A149" s="1"/>
      <c r="B149" s="102">
        <v>758000</v>
      </c>
      <c r="C149" s="67" t="s">
        <v>64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</row>
    <row r="150" spans="1:225" ht="12.5" x14ac:dyDescent="0.25">
      <c r="A150" s="1"/>
      <c r="B150" s="100"/>
      <c r="C150" s="101" t="s">
        <v>29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</row>
    <row r="151" spans="1:225" ht="12.5" x14ac:dyDescent="0.25">
      <c r="A151" s="1"/>
      <c r="B151" s="102">
        <v>768000</v>
      </c>
      <c r="C151" s="67" t="s">
        <v>65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</row>
    <row r="152" spans="1:225" ht="12.5" x14ac:dyDescent="0.25">
      <c r="A152" s="1"/>
      <c r="B152" s="100"/>
      <c r="C152" s="101" t="s">
        <v>30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</row>
    <row r="153" spans="1:225" ht="12.5" x14ac:dyDescent="0.25">
      <c r="A153" s="1"/>
      <c r="B153" s="102">
        <v>771100</v>
      </c>
      <c r="C153" s="67" t="s">
        <v>66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</row>
    <row r="154" spans="1:225" ht="12.5" x14ac:dyDescent="0.25">
      <c r="A154" s="1"/>
      <c r="B154" s="102">
        <v>771300</v>
      </c>
      <c r="C154" s="67" t="s">
        <v>67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</row>
    <row r="155" spans="1:225" ht="12.5" x14ac:dyDescent="0.25">
      <c r="A155" s="1"/>
      <c r="B155" s="102">
        <v>771500</v>
      </c>
      <c r="C155" s="67" t="s">
        <v>68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</row>
    <row r="156" spans="1:225" ht="12.5" x14ac:dyDescent="0.25">
      <c r="A156" s="1"/>
      <c r="B156" s="92">
        <v>778000</v>
      </c>
      <c r="C156" s="93" t="s">
        <v>158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</row>
    <row r="157" spans="1:225" ht="12.5" x14ac:dyDescent="0.25">
      <c r="A157" s="1"/>
      <c r="B157" s="100"/>
      <c r="C157" s="101" t="s">
        <v>69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</row>
    <row r="158" spans="1:225" ht="12.5" x14ac:dyDescent="0.25">
      <c r="A158" s="1"/>
      <c r="B158" s="102">
        <v>781000</v>
      </c>
      <c r="C158" s="67" t="s">
        <v>160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</row>
    <row r="159" spans="1:225" s="85" customFormat="1" ht="12.5" x14ac:dyDescent="0.25">
      <c r="A159" s="11"/>
      <c r="B159" s="92">
        <v>789000</v>
      </c>
      <c r="C159" s="93" t="s">
        <v>159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</row>
    <row r="160" spans="1:225" ht="12.5" x14ac:dyDescent="0.25">
      <c r="A160" s="1"/>
      <c r="B160" s="90"/>
      <c r="C160" s="91" t="s">
        <v>161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</row>
    <row r="161" spans="1:225" ht="12.5" x14ac:dyDescent="0.25">
      <c r="A161" s="1"/>
      <c r="B161" s="92">
        <v>791000</v>
      </c>
      <c r="C161" s="93" t="s">
        <v>180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</row>
    <row r="162" spans="1:225" ht="15.75" customHeight="1" x14ac:dyDescent="0.25">
      <c r="B162" s="92">
        <v>796000</v>
      </c>
      <c r="C162" s="93" t="s">
        <v>181</v>
      </c>
    </row>
    <row r="163" spans="1:225" ht="15.75" customHeight="1" x14ac:dyDescent="0.25">
      <c r="B163" s="92">
        <v>797000</v>
      </c>
      <c r="C163" s="93" t="s">
        <v>182</v>
      </c>
    </row>
    <row r="164" spans="1:225" ht="15.75" customHeight="1" x14ac:dyDescent="0.25">
      <c r="B164" s="90"/>
      <c r="C164" s="91" t="s">
        <v>162</v>
      </c>
    </row>
    <row r="165" spans="1:225" ht="15.75" customHeight="1" x14ac:dyDescent="0.25">
      <c r="B165" s="92">
        <v>861000</v>
      </c>
      <c r="C165" s="93" t="s">
        <v>163</v>
      </c>
    </row>
    <row r="166" spans="1:225" ht="15.75" customHeight="1" x14ac:dyDescent="0.25">
      <c r="B166" s="92">
        <v>862000</v>
      </c>
      <c r="C166" s="93" t="s">
        <v>164</v>
      </c>
    </row>
    <row r="167" spans="1:225" ht="15.75" customHeight="1" x14ac:dyDescent="0.25">
      <c r="B167" s="92">
        <v>864000</v>
      </c>
      <c r="C167" s="93" t="s">
        <v>165</v>
      </c>
    </row>
    <row r="168" spans="1:225" ht="15.75" customHeight="1" x14ac:dyDescent="0.25">
      <c r="B168" s="90"/>
      <c r="C168" s="91" t="s">
        <v>166</v>
      </c>
    </row>
    <row r="169" spans="1:225" ht="15.75" customHeight="1" x14ac:dyDescent="0.25">
      <c r="B169" s="92">
        <v>870000</v>
      </c>
      <c r="C169" s="93" t="s">
        <v>167</v>
      </c>
    </row>
    <row r="170" spans="1:225" ht="15.75" customHeight="1" x14ac:dyDescent="0.25">
      <c r="B170" s="92">
        <v>871000</v>
      </c>
      <c r="C170" s="93" t="s">
        <v>168</v>
      </c>
    </row>
    <row r="171" spans="1:225" ht="15.75" customHeight="1" x14ac:dyDescent="0.25">
      <c r="B171" s="92">
        <v>875000</v>
      </c>
      <c r="C171" s="93" t="s">
        <v>169</v>
      </c>
    </row>
  </sheetData>
  <sheetProtection algorithmName="SHA-512" hashValue="PHh5WOglUtDvTgrokOaifWob+rVtCuRxUjBqzPEREQUFfknHvrW90KzLz+Q326KD9HcnCI15M4RYBF8z7RMcQw==" saltValue="UTgW7IhX/pg+Q8/6BFw2SA==" spinCount="100000" sheet="1" objects="1" scenarios="1"/>
  <mergeCells count="1">
    <mergeCell ref="B1:C1"/>
  </mergeCells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1181"/>
  <sheetViews>
    <sheetView tabSelected="1" zoomScale="80" zoomScaleNormal="80" workbookViewId="0">
      <selection activeCell="H10" sqref="H10"/>
    </sheetView>
  </sheetViews>
  <sheetFormatPr baseColWidth="10" defaultColWidth="14.453125" defaultRowHeight="15.75" customHeight="1" x14ac:dyDescent="0.25"/>
  <cols>
    <col min="1" max="1" width="7.1796875" style="38" customWidth="1"/>
    <col min="2" max="2" width="8.26953125" style="39" customWidth="1"/>
    <col min="3" max="3" width="12.81640625" customWidth="1"/>
    <col min="4" max="4" width="64" customWidth="1"/>
    <col min="5" max="5" width="34.7265625" customWidth="1"/>
    <col min="6" max="9" width="18.7265625" style="34" bestFit="1" customWidth="1"/>
    <col min="10" max="11" width="19.81640625" style="34" bestFit="1" customWidth="1"/>
    <col min="12" max="12" width="21.26953125" style="34" bestFit="1" customWidth="1"/>
  </cols>
  <sheetData>
    <row r="1" spans="1:13" ht="47.25" customHeight="1" thickBot="1" x14ac:dyDescent="0.3">
      <c r="A1" s="154" t="s">
        <v>210</v>
      </c>
      <c r="B1" s="155"/>
      <c r="C1" s="155"/>
      <c r="D1" s="155"/>
      <c r="E1" s="156"/>
      <c r="F1" s="150" t="s">
        <v>31</v>
      </c>
      <c r="G1" s="151"/>
      <c r="H1" s="152"/>
      <c r="I1" s="153" t="s">
        <v>32</v>
      </c>
      <c r="J1" s="151"/>
      <c r="K1" s="152"/>
      <c r="L1" s="143"/>
    </row>
    <row r="2" spans="1:13" s="25" customFormat="1" ht="45" customHeight="1" thickBot="1" x14ac:dyDescent="0.3">
      <c r="A2" s="36" t="s">
        <v>70</v>
      </c>
      <c r="B2" s="26" t="s">
        <v>71</v>
      </c>
      <c r="C2" s="27" t="s">
        <v>72</v>
      </c>
      <c r="D2" s="26" t="s">
        <v>73</v>
      </c>
      <c r="E2" s="26" t="s">
        <v>74</v>
      </c>
      <c r="F2" s="28" t="s">
        <v>75</v>
      </c>
      <c r="G2" s="29" t="s">
        <v>76</v>
      </c>
      <c r="H2" s="30" t="s">
        <v>77</v>
      </c>
      <c r="I2" s="28" t="s">
        <v>75</v>
      </c>
      <c r="J2" s="29" t="s">
        <v>78</v>
      </c>
      <c r="K2" s="30" t="s">
        <v>77</v>
      </c>
      <c r="L2" s="30" t="s">
        <v>79</v>
      </c>
    </row>
    <row r="3" spans="1:13" s="43" customFormat="1" ht="13" x14ac:dyDescent="0.3">
      <c r="A3" s="165"/>
      <c r="B3" s="166"/>
      <c r="C3" s="167"/>
      <c r="D3" s="168"/>
      <c r="E3" s="169"/>
      <c r="F3" s="170"/>
      <c r="G3" s="171"/>
      <c r="H3" s="172">
        <f>-F3+G3</f>
        <v>0</v>
      </c>
      <c r="I3" s="173"/>
      <c r="J3" s="174"/>
      <c r="K3" s="175">
        <f>-I3+J3</f>
        <v>0</v>
      </c>
      <c r="L3" s="176">
        <f>H3+K3</f>
        <v>0</v>
      </c>
    </row>
    <row r="4" spans="1:13" s="43" customFormat="1" ht="13" x14ac:dyDescent="0.3">
      <c r="A4" s="177"/>
      <c r="B4" s="178"/>
      <c r="C4" s="179"/>
      <c r="D4" s="180"/>
      <c r="E4" s="40"/>
      <c r="F4" s="139"/>
      <c r="G4" s="140"/>
      <c r="H4" s="47">
        <f>H3-F4+G4</f>
        <v>0</v>
      </c>
      <c r="I4" s="181"/>
      <c r="J4" s="41"/>
      <c r="K4" s="81">
        <f>K3-I4+J4</f>
        <v>0</v>
      </c>
      <c r="L4" s="42">
        <f t="shared" ref="L4:L66" si="0">H4+K4</f>
        <v>0</v>
      </c>
    </row>
    <row r="5" spans="1:13" s="43" customFormat="1" ht="13" x14ac:dyDescent="0.3">
      <c r="A5" s="44"/>
      <c r="B5" s="80"/>
      <c r="C5" s="83"/>
      <c r="D5" s="51"/>
      <c r="E5" s="40"/>
      <c r="F5" s="45"/>
      <c r="G5" s="46"/>
      <c r="H5" s="47">
        <f t="shared" ref="H5:H66" si="1">H4-F5+G5</f>
        <v>0</v>
      </c>
      <c r="I5" s="181"/>
      <c r="J5" s="41"/>
      <c r="K5" s="81">
        <f t="shared" ref="K5:K68" si="2">K4-I5+J5</f>
        <v>0</v>
      </c>
      <c r="L5" s="42">
        <f t="shared" si="0"/>
        <v>0</v>
      </c>
    </row>
    <row r="6" spans="1:13" s="43" customFormat="1" ht="13" x14ac:dyDescent="0.3">
      <c r="A6" s="44"/>
      <c r="B6" s="80"/>
      <c r="C6" s="83"/>
      <c r="D6" s="51"/>
      <c r="E6" s="40"/>
      <c r="F6" s="45"/>
      <c r="G6" s="46"/>
      <c r="H6" s="47">
        <f t="shared" si="1"/>
        <v>0</v>
      </c>
      <c r="I6" s="181"/>
      <c r="J6" s="41"/>
      <c r="K6" s="81">
        <f t="shared" si="2"/>
        <v>0</v>
      </c>
      <c r="L6" s="42">
        <f t="shared" si="0"/>
        <v>0</v>
      </c>
    </row>
    <row r="7" spans="1:13" s="43" customFormat="1" ht="13" x14ac:dyDescent="0.3">
      <c r="A7" s="44"/>
      <c r="B7" s="80"/>
      <c r="C7" s="83"/>
      <c r="D7" s="84"/>
      <c r="E7" s="40"/>
      <c r="F7" s="45"/>
      <c r="G7" s="46"/>
      <c r="H7" s="47">
        <f t="shared" si="1"/>
        <v>0</v>
      </c>
      <c r="I7" s="181"/>
      <c r="J7" s="41"/>
      <c r="K7" s="81">
        <f t="shared" si="2"/>
        <v>0</v>
      </c>
      <c r="L7" s="42">
        <f t="shared" si="0"/>
        <v>0</v>
      </c>
    </row>
    <row r="8" spans="1:13" s="43" customFormat="1" ht="13" x14ac:dyDescent="0.3">
      <c r="A8" s="44"/>
      <c r="B8" s="80"/>
      <c r="C8" s="83"/>
      <c r="D8" s="51"/>
      <c r="E8" s="40"/>
      <c r="F8" s="45"/>
      <c r="G8" s="46"/>
      <c r="H8" s="47">
        <f t="shared" si="1"/>
        <v>0</v>
      </c>
      <c r="I8" s="181"/>
      <c r="J8" s="41"/>
      <c r="K8" s="81">
        <f t="shared" si="2"/>
        <v>0</v>
      </c>
      <c r="L8" s="42">
        <f t="shared" si="0"/>
        <v>0</v>
      </c>
    </row>
    <row r="9" spans="1:13" s="43" customFormat="1" ht="13" x14ac:dyDescent="0.3">
      <c r="A9" s="44"/>
      <c r="B9" s="80"/>
      <c r="C9" s="83"/>
      <c r="D9" s="84"/>
      <c r="E9" s="40"/>
      <c r="F9" s="45"/>
      <c r="G9" s="46"/>
      <c r="H9" s="47">
        <f>H8-F9+G9</f>
        <v>0</v>
      </c>
      <c r="I9" s="181"/>
      <c r="J9" s="41"/>
      <c r="K9" s="81">
        <f t="shared" si="2"/>
        <v>0</v>
      </c>
      <c r="L9" s="42">
        <f t="shared" si="0"/>
        <v>0</v>
      </c>
    </row>
    <row r="10" spans="1:13" s="43" customFormat="1" ht="13" x14ac:dyDescent="0.3">
      <c r="A10" s="44"/>
      <c r="B10" s="80"/>
      <c r="C10" s="83"/>
      <c r="D10" s="84"/>
      <c r="E10" s="40"/>
      <c r="F10" s="45"/>
      <c r="G10" s="46"/>
      <c r="H10" s="47">
        <f t="shared" si="1"/>
        <v>0</v>
      </c>
      <c r="I10" s="181"/>
      <c r="J10" s="182"/>
      <c r="K10" s="81">
        <f t="shared" si="2"/>
        <v>0</v>
      </c>
      <c r="L10" s="42">
        <f t="shared" si="0"/>
        <v>0</v>
      </c>
    </row>
    <row r="11" spans="1:13" s="43" customFormat="1" ht="13" x14ac:dyDescent="0.3">
      <c r="A11" s="44"/>
      <c r="B11" s="80"/>
      <c r="C11" s="83"/>
      <c r="D11" s="84"/>
      <c r="E11" s="40"/>
      <c r="F11" s="45"/>
      <c r="G11" s="46"/>
      <c r="H11" s="47">
        <f>H10-F11+G11</f>
        <v>0</v>
      </c>
      <c r="I11" s="181"/>
      <c r="J11" s="183"/>
      <c r="K11" s="81">
        <f t="shared" si="2"/>
        <v>0</v>
      </c>
      <c r="L11" s="42">
        <f t="shared" si="0"/>
        <v>0</v>
      </c>
    </row>
    <row r="12" spans="1:13" s="43" customFormat="1" ht="13" x14ac:dyDescent="0.3">
      <c r="A12" s="44"/>
      <c r="B12" s="80"/>
      <c r="C12" s="83"/>
      <c r="D12" s="84"/>
      <c r="E12" s="40"/>
      <c r="F12" s="45"/>
      <c r="G12" s="46"/>
      <c r="H12" s="47">
        <f>H11-F12+G12</f>
        <v>0</v>
      </c>
      <c r="I12" s="184"/>
      <c r="J12" s="185"/>
      <c r="K12" s="81">
        <f t="shared" si="2"/>
        <v>0</v>
      </c>
      <c r="L12" s="42">
        <f t="shared" si="0"/>
        <v>0</v>
      </c>
      <c r="M12" s="186"/>
    </row>
    <row r="13" spans="1:13" s="43" customFormat="1" ht="13" x14ac:dyDescent="0.3">
      <c r="A13" s="44"/>
      <c r="B13" s="80"/>
      <c r="C13" s="83"/>
      <c r="D13" s="84"/>
      <c r="E13" s="40"/>
      <c r="F13" s="45"/>
      <c r="G13" s="46"/>
      <c r="H13" s="47">
        <f t="shared" si="1"/>
        <v>0</v>
      </c>
      <c r="I13" s="181"/>
      <c r="J13" s="183"/>
      <c r="K13" s="81">
        <f t="shared" si="2"/>
        <v>0</v>
      </c>
      <c r="L13" s="42">
        <f t="shared" si="0"/>
        <v>0</v>
      </c>
      <c r="M13" s="186"/>
    </row>
    <row r="14" spans="1:13" s="43" customFormat="1" ht="13" x14ac:dyDescent="0.3">
      <c r="A14" s="44"/>
      <c r="B14" s="80"/>
      <c r="C14" s="83"/>
      <c r="D14" s="84"/>
      <c r="E14" s="40"/>
      <c r="F14" s="45"/>
      <c r="G14" s="46"/>
      <c r="H14" s="47">
        <f t="shared" si="1"/>
        <v>0</v>
      </c>
      <c r="I14" s="181"/>
      <c r="J14" s="183"/>
      <c r="K14" s="81">
        <f t="shared" si="2"/>
        <v>0</v>
      </c>
      <c r="L14" s="42">
        <f t="shared" si="0"/>
        <v>0</v>
      </c>
      <c r="M14" s="186"/>
    </row>
    <row r="15" spans="1:13" s="43" customFormat="1" ht="13" x14ac:dyDescent="0.3">
      <c r="A15" s="44"/>
      <c r="B15" s="80"/>
      <c r="C15" s="83"/>
      <c r="D15" s="84"/>
      <c r="E15" s="40"/>
      <c r="F15" s="45"/>
      <c r="G15" s="46"/>
      <c r="H15" s="47">
        <f t="shared" ref="H15" si="3">H14-F15+G15</f>
        <v>0</v>
      </c>
      <c r="I15" s="181"/>
      <c r="J15" s="183"/>
      <c r="K15" s="81">
        <f t="shared" si="2"/>
        <v>0</v>
      </c>
      <c r="L15" s="42">
        <f t="shared" si="0"/>
        <v>0</v>
      </c>
      <c r="M15" s="186"/>
    </row>
    <row r="16" spans="1:13" s="43" customFormat="1" ht="13" x14ac:dyDescent="0.3">
      <c r="A16" s="44"/>
      <c r="B16" s="80"/>
      <c r="C16" s="83"/>
      <c r="D16" s="84"/>
      <c r="E16" s="40"/>
      <c r="F16" s="45"/>
      <c r="G16" s="46"/>
      <c r="H16" s="47">
        <f t="shared" ref="H16" si="4">H15-F16+G16</f>
        <v>0</v>
      </c>
      <c r="I16" s="181"/>
      <c r="J16" s="183"/>
      <c r="K16" s="81">
        <f t="shared" si="2"/>
        <v>0</v>
      </c>
      <c r="L16" s="42">
        <f t="shared" si="0"/>
        <v>0</v>
      </c>
      <c r="M16" s="186"/>
    </row>
    <row r="17" spans="1:13" s="43" customFormat="1" ht="13" x14ac:dyDescent="0.3">
      <c r="A17" s="44"/>
      <c r="B17" s="80"/>
      <c r="C17" s="83"/>
      <c r="D17" s="84"/>
      <c r="E17" s="40"/>
      <c r="F17" s="45"/>
      <c r="G17" s="46"/>
      <c r="H17" s="47">
        <f t="shared" si="1"/>
        <v>0</v>
      </c>
      <c r="I17" s="48"/>
      <c r="J17" s="183"/>
      <c r="K17" s="81">
        <f t="shared" si="2"/>
        <v>0</v>
      </c>
      <c r="L17" s="42">
        <f t="shared" si="0"/>
        <v>0</v>
      </c>
      <c r="M17" s="186"/>
    </row>
    <row r="18" spans="1:13" s="43" customFormat="1" ht="13" x14ac:dyDescent="0.3">
      <c r="A18" s="44"/>
      <c r="B18" s="80"/>
      <c r="C18" s="83"/>
      <c r="D18" s="84"/>
      <c r="E18" s="40"/>
      <c r="F18" s="45"/>
      <c r="G18" s="46"/>
      <c r="H18" s="47">
        <f t="shared" si="1"/>
        <v>0</v>
      </c>
      <c r="I18" s="48"/>
      <c r="J18" s="183"/>
      <c r="K18" s="81">
        <f t="shared" si="2"/>
        <v>0</v>
      </c>
      <c r="L18" s="42">
        <f t="shared" si="0"/>
        <v>0</v>
      </c>
    </row>
    <row r="19" spans="1:13" s="43" customFormat="1" ht="13" x14ac:dyDescent="0.3">
      <c r="A19" s="44"/>
      <c r="B19" s="80"/>
      <c r="C19" s="83"/>
      <c r="D19" s="84"/>
      <c r="E19" s="40"/>
      <c r="F19" s="45"/>
      <c r="G19" s="46"/>
      <c r="H19" s="47">
        <f t="shared" si="1"/>
        <v>0</v>
      </c>
      <c r="I19" s="48"/>
      <c r="J19" s="183"/>
      <c r="K19" s="81">
        <f t="shared" si="2"/>
        <v>0</v>
      </c>
      <c r="L19" s="42">
        <f t="shared" si="0"/>
        <v>0</v>
      </c>
    </row>
    <row r="20" spans="1:13" s="43" customFormat="1" ht="13" x14ac:dyDescent="0.3">
      <c r="A20" s="44"/>
      <c r="B20" s="80"/>
      <c r="C20" s="83"/>
      <c r="D20" s="84"/>
      <c r="E20" s="40"/>
      <c r="F20" s="45"/>
      <c r="G20" s="46"/>
      <c r="H20" s="47">
        <f t="shared" si="1"/>
        <v>0</v>
      </c>
      <c r="I20" s="48"/>
      <c r="J20" s="41"/>
      <c r="K20" s="81">
        <f t="shared" si="2"/>
        <v>0</v>
      </c>
      <c r="L20" s="42">
        <f t="shared" si="0"/>
        <v>0</v>
      </c>
    </row>
    <row r="21" spans="1:13" s="43" customFormat="1" ht="13" x14ac:dyDescent="0.3">
      <c r="A21" s="44"/>
      <c r="B21" s="80"/>
      <c r="C21" s="50"/>
      <c r="D21" s="84"/>
      <c r="E21" s="40"/>
      <c r="F21" s="45"/>
      <c r="G21" s="46"/>
      <c r="H21" s="47">
        <f t="shared" si="1"/>
        <v>0</v>
      </c>
      <c r="I21" s="48"/>
      <c r="J21" s="41"/>
      <c r="K21" s="81">
        <f t="shared" si="2"/>
        <v>0</v>
      </c>
      <c r="L21" s="42">
        <f t="shared" si="0"/>
        <v>0</v>
      </c>
    </row>
    <row r="22" spans="1:13" s="43" customFormat="1" ht="13" x14ac:dyDescent="0.3">
      <c r="A22" s="44"/>
      <c r="B22" s="80"/>
      <c r="C22" s="50"/>
      <c r="D22" s="51"/>
      <c r="E22" s="40"/>
      <c r="F22" s="45"/>
      <c r="G22" s="46"/>
      <c r="H22" s="47">
        <f t="shared" si="1"/>
        <v>0</v>
      </c>
      <c r="I22" s="48"/>
      <c r="J22" s="41"/>
      <c r="K22" s="81">
        <f t="shared" si="2"/>
        <v>0</v>
      </c>
      <c r="L22" s="42">
        <f t="shared" si="0"/>
        <v>0</v>
      </c>
    </row>
    <row r="23" spans="1:13" s="43" customFormat="1" ht="13" x14ac:dyDescent="0.3">
      <c r="A23" s="44"/>
      <c r="B23" s="80"/>
      <c r="C23" s="83"/>
      <c r="D23" s="51"/>
      <c r="E23" s="40"/>
      <c r="F23" s="45"/>
      <c r="G23" s="46"/>
      <c r="H23" s="47">
        <f t="shared" si="1"/>
        <v>0</v>
      </c>
      <c r="I23" s="48"/>
      <c r="J23" s="41"/>
      <c r="K23" s="81">
        <f t="shared" si="2"/>
        <v>0</v>
      </c>
      <c r="L23" s="42">
        <f t="shared" si="0"/>
        <v>0</v>
      </c>
    </row>
    <row r="24" spans="1:13" s="43" customFormat="1" ht="13" x14ac:dyDescent="0.3">
      <c r="A24" s="44"/>
      <c r="B24" s="80"/>
      <c r="C24" s="83"/>
      <c r="D24" s="84"/>
      <c r="E24" s="40"/>
      <c r="F24" s="45"/>
      <c r="G24" s="46"/>
      <c r="H24" s="47">
        <f t="shared" si="1"/>
        <v>0</v>
      </c>
      <c r="I24" s="48"/>
      <c r="J24" s="41"/>
      <c r="K24" s="81">
        <f t="shared" si="2"/>
        <v>0</v>
      </c>
      <c r="L24" s="42">
        <f t="shared" si="0"/>
        <v>0</v>
      </c>
    </row>
    <row r="25" spans="1:13" s="43" customFormat="1" ht="13" x14ac:dyDescent="0.3">
      <c r="A25" s="44"/>
      <c r="B25" s="80"/>
      <c r="C25" s="83"/>
      <c r="D25" s="84"/>
      <c r="E25" s="40"/>
      <c r="F25" s="45"/>
      <c r="G25" s="46"/>
      <c r="H25" s="47">
        <f t="shared" si="1"/>
        <v>0</v>
      </c>
      <c r="I25" s="48"/>
      <c r="J25" s="41"/>
      <c r="K25" s="81">
        <f t="shared" si="2"/>
        <v>0</v>
      </c>
      <c r="L25" s="42">
        <f t="shared" si="0"/>
        <v>0</v>
      </c>
    </row>
    <row r="26" spans="1:13" s="43" customFormat="1" ht="13" x14ac:dyDescent="0.3">
      <c r="A26" s="44"/>
      <c r="B26" s="80"/>
      <c r="C26" s="83"/>
      <c r="D26" s="84"/>
      <c r="E26" s="40"/>
      <c r="F26" s="45"/>
      <c r="G26" s="46"/>
      <c r="H26" s="47">
        <f t="shared" si="1"/>
        <v>0</v>
      </c>
      <c r="I26" s="48"/>
      <c r="J26" s="41"/>
      <c r="K26" s="81">
        <f t="shared" si="2"/>
        <v>0</v>
      </c>
      <c r="L26" s="42">
        <f t="shared" si="0"/>
        <v>0</v>
      </c>
    </row>
    <row r="27" spans="1:13" s="43" customFormat="1" ht="13" x14ac:dyDescent="0.3">
      <c r="A27" s="44"/>
      <c r="B27" s="80"/>
      <c r="C27" s="83"/>
      <c r="D27" s="84"/>
      <c r="E27" s="40"/>
      <c r="F27" s="45"/>
      <c r="G27" s="46"/>
      <c r="H27" s="47">
        <f t="shared" si="1"/>
        <v>0</v>
      </c>
      <c r="I27" s="48"/>
      <c r="J27" s="41"/>
      <c r="K27" s="81">
        <f t="shared" si="2"/>
        <v>0</v>
      </c>
      <c r="L27" s="42">
        <f t="shared" si="0"/>
        <v>0</v>
      </c>
      <c r="M27" s="187"/>
    </row>
    <row r="28" spans="1:13" s="43" customFormat="1" ht="13" x14ac:dyDescent="0.3">
      <c r="A28" s="44"/>
      <c r="B28" s="80"/>
      <c r="C28" s="83"/>
      <c r="D28" s="84"/>
      <c r="E28" s="40"/>
      <c r="F28" s="45"/>
      <c r="G28" s="46"/>
      <c r="H28" s="47">
        <f t="shared" si="1"/>
        <v>0</v>
      </c>
      <c r="I28" s="48"/>
      <c r="J28" s="41"/>
      <c r="K28" s="81">
        <f t="shared" si="2"/>
        <v>0</v>
      </c>
      <c r="L28" s="42">
        <f t="shared" si="0"/>
        <v>0</v>
      </c>
    </row>
    <row r="29" spans="1:13" s="43" customFormat="1" ht="13" x14ac:dyDescent="0.3">
      <c r="A29" s="44"/>
      <c r="B29" s="80"/>
      <c r="C29" s="50"/>
      <c r="D29" s="51"/>
      <c r="E29" s="40"/>
      <c r="F29" s="45"/>
      <c r="G29" s="46"/>
      <c r="H29" s="47">
        <f t="shared" si="1"/>
        <v>0</v>
      </c>
      <c r="I29" s="48"/>
      <c r="J29" s="41"/>
      <c r="K29" s="81">
        <f t="shared" si="2"/>
        <v>0</v>
      </c>
      <c r="L29" s="42">
        <f t="shared" si="0"/>
        <v>0</v>
      </c>
    </row>
    <row r="30" spans="1:13" s="43" customFormat="1" ht="13" x14ac:dyDescent="0.3">
      <c r="A30" s="44"/>
      <c r="B30" s="80"/>
      <c r="C30" s="50"/>
      <c r="D30" s="51"/>
      <c r="E30" s="40"/>
      <c r="F30" s="45"/>
      <c r="G30" s="46"/>
      <c r="H30" s="47">
        <f t="shared" si="1"/>
        <v>0</v>
      </c>
      <c r="I30" s="48"/>
      <c r="J30" s="41"/>
      <c r="K30" s="81">
        <f t="shared" si="2"/>
        <v>0</v>
      </c>
      <c r="L30" s="42">
        <f t="shared" si="0"/>
        <v>0</v>
      </c>
    </row>
    <row r="31" spans="1:13" s="43" customFormat="1" ht="13" x14ac:dyDescent="0.3">
      <c r="A31" s="44"/>
      <c r="B31" s="80"/>
      <c r="C31" s="50"/>
      <c r="D31" s="51"/>
      <c r="E31" s="40"/>
      <c r="F31" s="188"/>
      <c r="G31" s="189"/>
      <c r="H31" s="47">
        <f t="shared" si="1"/>
        <v>0</v>
      </c>
      <c r="I31" s="48"/>
      <c r="J31" s="41"/>
      <c r="K31" s="81">
        <f t="shared" si="2"/>
        <v>0</v>
      </c>
      <c r="L31" s="42">
        <f t="shared" si="0"/>
        <v>0</v>
      </c>
    </row>
    <row r="32" spans="1:13" s="43" customFormat="1" ht="13" x14ac:dyDescent="0.3">
      <c r="A32" s="44"/>
      <c r="B32" s="80"/>
      <c r="C32" s="50"/>
      <c r="D32" s="51"/>
      <c r="E32" s="40"/>
      <c r="F32" s="45"/>
      <c r="G32" s="46"/>
      <c r="H32" s="47">
        <f t="shared" si="1"/>
        <v>0</v>
      </c>
      <c r="I32" s="48"/>
      <c r="J32" s="41"/>
      <c r="K32" s="81">
        <f t="shared" si="2"/>
        <v>0</v>
      </c>
      <c r="L32" s="42">
        <f t="shared" si="0"/>
        <v>0</v>
      </c>
    </row>
    <row r="33" spans="1:13" s="43" customFormat="1" ht="13" x14ac:dyDescent="0.3">
      <c r="A33" s="44"/>
      <c r="B33" s="80"/>
      <c r="C33" s="50"/>
      <c r="D33" s="84"/>
      <c r="E33" s="40"/>
      <c r="F33" s="45"/>
      <c r="G33" s="46"/>
      <c r="H33" s="47">
        <f t="shared" si="1"/>
        <v>0</v>
      </c>
      <c r="I33" s="48"/>
      <c r="J33" s="41"/>
      <c r="K33" s="81">
        <f t="shared" si="2"/>
        <v>0</v>
      </c>
      <c r="L33" s="42">
        <f t="shared" si="0"/>
        <v>0</v>
      </c>
    </row>
    <row r="34" spans="1:13" s="43" customFormat="1" ht="13" x14ac:dyDescent="0.3">
      <c r="A34" s="44"/>
      <c r="B34" s="80"/>
      <c r="C34" s="50"/>
      <c r="D34" s="51"/>
      <c r="E34" s="40"/>
      <c r="F34" s="45"/>
      <c r="G34" s="46"/>
      <c r="H34" s="47">
        <f t="shared" si="1"/>
        <v>0</v>
      </c>
      <c r="I34" s="48"/>
      <c r="J34" s="41"/>
      <c r="K34" s="81">
        <f t="shared" si="2"/>
        <v>0</v>
      </c>
      <c r="L34" s="42">
        <f t="shared" si="0"/>
        <v>0</v>
      </c>
    </row>
    <row r="35" spans="1:13" s="43" customFormat="1" ht="13" x14ac:dyDescent="0.3">
      <c r="A35" s="44"/>
      <c r="B35" s="80"/>
      <c r="C35" s="50"/>
      <c r="D35" s="51"/>
      <c r="E35" s="40"/>
      <c r="F35" s="45"/>
      <c r="G35" s="46"/>
      <c r="H35" s="47">
        <f t="shared" si="1"/>
        <v>0</v>
      </c>
      <c r="I35" s="48"/>
      <c r="J35" s="41"/>
      <c r="K35" s="81">
        <f t="shared" si="2"/>
        <v>0</v>
      </c>
      <c r="L35" s="42">
        <f t="shared" si="0"/>
        <v>0</v>
      </c>
    </row>
    <row r="36" spans="1:13" s="43" customFormat="1" ht="13" x14ac:dyDescent="0.3">
      <c r="A36" s="44"/>
      <c r="B36" s="80"/>
      <c r="C36" s="50"/>
      <c r="D36" s="51"/>
      <c r="E36" s="40"/>
      <c r="F36" s="45"/>
      <c r="G36" s="46"/>
      <c r="H36" s="47">
        <f t="shared" si="1"/>
        <v>0</v>
      </c>
      <c r="I36" s="48"/>
      <c r="J36" s="41"/>
      <c r="K36" s="81">
        <f t="shared" si="2"/>
        <v>0</v>
      </c>
      <c r="L36" s="42">
        <f t="shared" si="0"/>
        <v>0</v>
      </c>
    </row>
    <row r="37" spans="1:13" s="43" customFormat="1" ht="13" x14ac:dyDescent="0.3">
      <c r="A37" s="44"/>
      <c r="B37" s="80"/>
      <c r="C37" s="83"/>
      <c r="D37" s="51"/>
      <c r="E37" s="40"/>
      <c r="F37" s="45"/>
      <c r="G37" s="46"/>
      <c r="H37" s="47">
        <f t="shared" si="1"/>
        <v>0</v>
      </c>
      <c r="I37" s="48"/>
      <c r="J37" s="41"/>
      <c r="K37" s="81">
        <f t="shared" si="2"/>
        <v>0</v>
      </c>
      <c r="L37" s="42">
        <f t="shared" si="0"/>
        <v>0</v>
      </c>
    </row>
    <row r="38" spans="1:13" s="43" customFormat="1" ht="13" x14ac:dyDescent="0.3">
      <c r="A38" s="44"/>
      <c r="B38" s="80"/>
      <c r="C38" s="83"/>
      <c r="D38" s="84"/>
      <c r="E38" s="40"/>
      <c r="F38" s="45"/>
      <c r="G38" s="46"/>
      <c r="H38" s="47">
        <f t="shared" si="1"/>
        <v>0</v>
      </c>
      <c r="I38" s="48"/>
      <c r="J38" s="41"/>
      <c r="K38" s="81">
        <f t="shared" si="2"/>
        <v>0</v>
      </c>
      <c r="L38" s="42">
        <f t="shared" si="0"/>
        <v>0</v>
      </c>
    </row>
    <row r="39" spans="1:13" s="43" customFormat="1" ht="13" x14ac:dyDescent="0.3">
      <c r="A39" s="44"/>
      <c r="B39" s="80"/>
      <c r="C39" s="83"/>
      <c r="D39" s="84"/>
      <c r="E39" s="40"/>
      <c r="F39" s="45"/>
      <c r="G39" s="46"/>
      <c r="H39" s="47">
        <f t="shared" si="1"/>
        <v>0</v>
      </c>
      <c r="I39" s="48"/>
      <c r="J39" s="41"/>
      <c r="K39" s="81">
        <f t="shared" si="2"/>
        <v>0</v>
      </c>
      <c r="L39" s="42">
        <f t="shared" si="0"/>
        <v>0</v>
      </c>
    </row>
    <row r="40" spans="1:13" s="43" customFormat="1" ht="13" x14ac:dyDescent="0.3">
      <c r="A40" s="44"/>
      <c r="B40" s="80"/>
      <c r="C40" s="50"/>
      <c r="D40" s="51"/>
      <c r="E40" s="40"/>
      <c r="F40" s="45"/>
      <c r="G40" s="46"/>
      <c r="H40" s="47">
        <f t="shared" si="1"/>
        <v>0</v>
      </c>
      <c r="I40" s="48"/>
      <c r="J40" s="41"/>
      <c r="K40" s="81">
        <f t="shared" si="2"/>
        <v>0</v>
      </c>
      <c r="L40" s="42">
        <f t="shared" si="0"/>
        <v>0</v>
      </c>
    </row>
    <row r="41" spans="1:13" s="43" customFormat="1" ht="13" x14ac:dyDescent="0.3">
      <c r="A41" s="44"/>
      <c r="B41" s="80"/>
      <c r="C41" s="83"/>
      <c r="D41" s="51"/>
      <c r="E41" s="40"/>
      <c r="F41" s="45"/>
      <c r="G41" s="46"/>
      <c r="H41" s="47">
        <f t="shared" si="1"/>
        <v>0</v>
      </c>
      <c r="I41" s="48"/>
      <c r="J41" s="41"/>
      <c r="K41" s="81">
        <f t="shared" si="2"/>
        <v>0</v>
      </c>
      <c r="L41" s="42">
        <f t="shared" si="0"/>
        <v>0</v>
      </c>
      <c r="M41" s="187"/>
    </row>
    <row r="42" spans="1:13" s="43" customFormat="1" ht="13" x14ac:dyDescent="0.3">
      <c r="A42" s="44"/>
      <c r="B42" s="80"/>
      <c r="C42" s="83"/>
      <c r="D42" s="51"/>
      <c r="E42" s="40"/>
      <c r="F42" s="45"/>
      <c r="G42" s="46"/>
      <c r="H42" s="47">
        <f t="shared" si="1"/>
        <v>0</v>
      </c>
      <c r="I42" s="48"/>
      <c r="J42" s="41"/>
      <c r="K42" s="81">
        <f t="shared" si="2"/>
        <v>0</v>
      </c>
      <c r="L42" s="42">
        <f t="shared" si="0"/>
        <v>0</v>
      </c>
    </row>
    <row r="43" spans="1:13" s="43" customFormat="1" ht="13" x14ac:dyDescent="0.3">
      <c r="A43" s="44"/>
      <c r="B43" s="80"/>
      <c r="C43" s="50"/>
      <c r="D43" s="84"/>
      <c r="E43" s="40"/>
      <c r="F43" s="45"/>
      <c r="G43" s="46"/>
      <c r="H43" s="47">
        <f t="shared" si="1"/>
        <v>0</v>
      </c>
      <c r="I43" s="48"/>
      <c r="J43" s="41"/>
      <c r="K43" s="81">
        <f t="shared" si="2"/>
        <v>0</v>
      </c>
      <c r="L43" s="42">
        <f t="shared" si="0"/>
        <v>0</v>
      </c>
    </row>
    <row r="44" spans="1:13" s="43" customFormat="1" ht="13" x14ac:dyDescent="0.3">
      <c r="A44" s="44"/>
      <c r="B44" s="80"/>
      <c r="C44" s="50"/>
      <c r="D44" s="51"/>
      <c r="E44" s="190"/>
      <c r="F44" s="45"/>
      <c r="G44" s="46"/>
      <c r="H44" s="47">
        <f t="shared" si="1"/>
        <v>0</v>
      </c>
      <c r="I44" s="48"/>
      <c r="J44" s="41"/>
      <c r="K44" s="81">
        <f t="shared" si="2"/>
        <v>0</v>
      </c>
      <c r="L44" s="42">
        <f t="shared" si="0"/>
        <v>0</v>
      </c>
    </row>
    <row r="45" spans="1:13" s="43" customFormat="1" ht="13" x14ac:dyDescent="0.3">
      <c r="A45" s="44"/>
      <c r="B45" s="80"/>
      <c r="C45" s="50"/>
      <c r="D45" s="84"/>
      <c r="E45" s="40"/>
      <c r="F45" s="45"/>
      <c r="G45" s="46"/>
      <c r="H45" s="47">
        <f t="shared" si="1"/>
        <v>0</v>
      </c>
      <c r="I45" s="48"/>
      <c r="J45" s="41"/>
      <c r="K45" s="81">
        <f t="shared" si="2"/>
        <v>0</v>
      </c>
      <c r="L45" s="42">
        <f t="shared" si="0"/>
        <v>0</v>
      </c>
    </row>
    <row r="46" spans="1:13" s="43" customFormat="1" ht="13" x14ac:dyDescent="0.3">
      <c r="A46" s="44"/>
      <c r="B46" s="80"/>
      <c r="C46" s="50"/>
      <c r="D46" s="51"/>
      <c r="E46" s="40"/>
      <c r="F46" s="45"/>
      <c r="G46" s="46"/>
      <c r="H46" s="47">
        <f t="shared" si="1"/>
        <v>0</v>
      </c>
      <c r="I46" s="48"/>
      <c r="J46" s="41"/>
      <c r="K46" s="81">
        <f t="shared" si="2"/>
        <v>0</v>
      </c>
      <c r="L46" s="42">
        <f t="shared" si="0"/>
        <v>0</v>
      </c>
    </row>
    <row r="47" spans="1:13" s="43" customFormat="1" ht="13" x14ac:dyDescent="0.3">
      <c r="A47" s="44"/>
      <c r="B47" s="80"/>
      <c r="C47" s="50"/>
      <c r="D47" s="51"/>
      <c r="E47" s="40"/>
      <c r="F47" s="45"/>
      <c r="G47" s="46"/>
      <c r="H47" s="47">
        <f t="shared" si="1"/>
        <v>0</v>
      </c>
      <c r="I47" s="48"/>
      <c r="J47" s="41"/>
      <c r="K47" s="81">
        <f t="shared" si="2"/>
        <v>0</v>
      </c>
      <c r="L47" s="42">
        <f t="shared" si="0"/>
        <v>0</v>
      </c>
    </row>
    <row r="48" spans="1:13" s="43" customFormat="1" ht="13" x14ac:dyDescent="0.3">
      <c r="A48" s="44"/>
      <c r="B48" s="80"/>
      <c r="C48" s="50"/>
      <c r="D48" s="51"/>
      <c r="E48" s="40"/>
      <c r="F48" s="45"/>
      <c r="G48" s="46"/>
      <c r="H48" s="47">
        <f t="shared" si="1"/>
        <v>0</v>
      </c>
      <c r="I48" s="48"/>
      <c r="J48" s="41"/>
      <c r="K48" s="81">
        <f t="shared" si="2"/>
        <v>0</v>
      </c>
      <c r="L48" s="42">
        <f t="shared" si="0"/>
        <v>0</v>
      </c>
    </row>
    <row r="49" spans="1:12" s="43" customFormat="1" ht="13" x14ac:dyDescent="0.3">
      <c r="A49" s="44"/>
      <c r="B49" s="80"/>
      <c r="C49" s="50"/>
      <c r="D49" s="84"/>
      <c r="E49" s="40"/>
      <c r="F49" s="45"/>
      <c r="G49" s="46"/>
      <c r="H49" s="47">
        <f t="shared" si="1"/>
        <v>0</v>
      </c>
      <c r="I49" s="48"/>
      <c r="J49" s="41"/>
      <c r="K49" s="81">
        <f t="shared" si="2"/>
        <v>0</v>
      </c>
      <c r="L49" s="42">
        <f t="shared" si="0"/>
        <v>0</v>
      </c>
    </row>
    <row r="50" spans="1:12" s="43" customFormat="1" ht="13" x14ac:dyDescent="0.3">
      <c r="A50" s="44"/>
      <c r="B50" s="80"/>
      <c r="C50" s="50"/>
      <c r="D50" s="51"/>
      <c r="E50" s="40"/>
      <c r="F50" s="45"/>
      <c r="G50" s="46"/>
      <c r="H50" s="47">
        <f t="shared" si="1"/>
        <v>0</v>
      </c>
      <c r="I50" s="48"/>
      <c r="J50" s="41"/>
      <c r="K50" s="81">
        <f t="shared" si="2"/>
        <v>0</v>
      </c>
      <c r="L50" s="42">
        <f t="shared" si="0"/>
        <v>0</v>
      </c>
    </row>
    <row r="51" spans="1:12" s="43" customFormat="1" ht="13" x14ac:dyDescent="0.3">
      <c r="A51" s="44"/>
      <c r="B51" s="80"/>
      <c r="C51" s="50"/>
      <c r="D51" s="84"/>
      <c r="E51" s="40"/>
      <c r="F51" s="45"/>
      <c r="G51" s="46"/>
      <c r="H51" s="47">
        <f t="shared" si="1"/>
        <v>0</v>
      </c>
      <c r="I51" s="48"/>
      <c r="J51" s="41"/>
      <c r="K51" s="81">
        <f t="shared" si="2"/>
        <v>0</v>
      </c>
      <c r="L51" s="42">
        <f t="shared" si="0"/>
        <v>0</v>
      </c>
    </row>
    <row r="52" spans="1:12" s="43" customFormat="1" ht="13" x14ac:dyDescent="0.3">
      <c r="A52" s="44"/>
      <c r="B52" s="80"/>
      <c r="C52" s="50"/>
      <c r="D52" s="51"/>
      <c r="E52" s="190"/>
      <c r="F52" s="45"/>
      <c r="G52" s="46"/>
      <c r="H52" s="47">
        <f t="shared" si="1"/>
        <v>0</v>
      </c>
      <c r="I52" s="48"/>
      <c r="J52" s="41"/>
      <c r="K52" s="81">
        <f t="shared" si="2"/>
        <v>0</v>
      </c>
      <c r="L52" s="42">
        <f t="shared" si="0"/>
        <v>0</v>
      </c>
    </row>
    <row r="53" spans="1:12" s="43" customFormat="1" ht="13" x14ac:dyDescent="0.3">
      <c r="A53" s="44"/>
      <c r="B53" s="80"/>
      <c r="C53" s="50"/>
      <c r="D53" s="51"/>
      <c r="E53" s="40"/>
      <c r="F53" s="45"/>
      <c r="G53" s="46"/>
      <c r="H53" s="47">
        <f t="shared" si="1"/>
        <v>0</v>
      </c>
      <c r="I53" s="48"/>
      <c r="J53" s="41"/>
      <c r="K53" s="81">
        <f t="shared" si="2"/>
        <v>0</v>
      </c>
      <c r="L53" s="42">
        <f t="shared" si="0"/>
        <v>0</v>
      </c>
    </row>
    <row r="54" spans="1:12" s="43" customFormat="1" ht="13" x14ac:dyDescent="0.3">
      <c r="A54" s="44"/>
      <c r="B54" s="80"/>
      <c r="C54" s="50"/>
      <c r="D54" s="51"/>
      <c r="E54" s="40"/>
      <c r="F54" s="45"/>
      <c r="G54" s="46"/>
      <c r="H54" s="47">
        <f t="shared" si="1"/>
        <v>0</v>
      </c>
      <c r="I54" s="48"/>
      <c r="J54" s="41"/>
      <c r="K54" s="81">
        <f t="shared" si="2"/>
        <v>0</v>
      </c>
      <c r="L54" s="42">
        <f t="shared" si="0"/>
        <v>0</v>
      </c>
    </row>
    <row r="55" spans="1:12" s="43" customFormat="1" ht="13" x14ac:dyDescent="0.3">
      <c r="A55" s="44"/>
      <c r="B55" s="80"/>
      <c r="C55" s="50"/>
      <c r="D55" s="51"/>
      <c r="E55" s="40"/>
      <c r="F55" s="45"/>
      <c r="G55" s="46"/>
      <c r="H55" s="47">
        <f t="shared" si="1"/>
        <v>0</v>
      </c>
      <c r="I55" s="48"/>
      <c r="J55" s="41"/>
      <c r="K55" s="81">
        <f t="shared" si="2"/>
        <v>0</v>
      </c>
      <c r="L55" s="42">
        <f t="shared" si="0"/>
        <v>0</v>
      </c>
    </row>
    <row r="56" spans="1:12" s="43" customFormat="1" ht="13" x14ac:dyDescent="0.3">
      <c r="A56" s="44"/>
      <c r="B56" s="80"/>
      <c r="C56" s="50"/>
      <c r="D56" s="51"/>
      <c r="E56" s="190"/>
      <c r="F56" s="45"/>
      <c r="G56" s="46"/>
      <c r="H56" s="47">
        <f t="shared" si="1"/>
        <v>0</v>
      </c>
      <c r="I56" s="48"/>
      <c r="J56" s="41"/>
      <c r="K56" s="81">
        <f t="shared" si="2"/>
        <v>0</v>
      </c>
      <c r="L56" s="42">
        <f t="shared" si="0"/>
        <v>0</v>
      </c>
    </row>
    <row r="57" spans="1:12" s="43" customFormat="1" ht="13" x14ac:dyDescent="0.3">
      <c r="A57" s="44"/>
      <c r="B57" s="80"/>
      <c r="C57" s="50"/>
      <c r="D57" s="51"/>
      <c r="E57" s="40"/>
      <c r="F57" s="45"/>
      <c r="G57" s="46"/>
      <c r="H57" s="47">
        <f t="shared" si="1"/>
        <v>0</v>
      </c>
      <c r="I57" s="48"/>
      <c r="J57" s="41"/>
      <c r="K57" s="81">
        <f t="shared" si="2"/>
        <v>0</v>
      </c>
      <c r="L57" s="42">
        <f t="shared" si="0"/>
        <v>0</v>
      </c>
    </row>
    <row r="58" spans="1:12" s="43" customFormat="1" ht="13" x14ac:dyDescent="0.3">
      <c r="A58" s="44"/>
      <c r="B58" s="80"/>
      <c r="C58" s="50"/>
      <c r="D58" s="51"/>
      <c r="E58" s="40"/>
      <c r="F58" s="45"/>
      <c r="G58" s="46"/>
      <c r="H58" s="47">
        <f t="shared" si="1"/>
        <v>0</v>
      </c>
      <c r="I58" s="48"/>
      <c r="J58" s="41"/>
      <c r="K58" s="81">
        <f t="shared" si="2"/>
        <v>0</v>
      </c>
      <c r="L58" s="42">
        <f t="shared" si="0"/>
        <v>0</v>
      </c>
    </row>
    <row r="59" spans="1:12" s="43" customFormat="1" ht="13" x14ac:dyDescent="0.3">
      <c r="A59" s="44"/>
      <c r="B59" s="80"/>
      <c r="C59" s="50"/>
      <c r="D59" s="51"/>
      <c r="E59" s="40"/>
      <c r="F59" s="45"/>
      <c r="G59" s="46"/>
      <c r="H59" s="47">
        <f t="shared" si="1"/>
        <v>0</v>
      </c>
      <c r="I59" s="48"/>
      <c r="J59" s="41"/>
      <c r="K59" s="81">
        <f t="shared" si="2"/>
        <v>0</v>
      </c>
      <c r="L59" s="42">
        <f t="shared" si="0"/>
        <v>0</v>
      </c>
    </row>
    <row r="60" spans="1:12" s="43" customFormat="1" ht="13" x14ac:dyDescent="0.3">
      <c r="A60" s="44"/>
      <c r="B60" s="80"/>
      <c r="C60" s="50"/>
      <c r="D60" s="51"/>
      <c r="E60" s="40"/>
      <c r="F60" s="45"/>
      <c r="G60" s="46"/>
      <c r="H60" s="47">
        <f t="shared" si="1"/>
        <v>0</v>
      </c>
      <c r="I60" s="48"/>
      <c r="J60" s="41"/>
      <c r="K60" s="81">
        <f t="shared" si="2"/>
        <v>0</v>
      </c>
      <c r="L60" s="42">
        <f t="shared" si="0"/>
        <v>0</v>
      </c>
    </row>
    <row r="61" spans="1:12" s="43" customFormat="1" ht="13" x14ac:dyDescent="0.3">
      <c r="A61" s="44"/>
      <c r="B61" s="80"/>
      <c r="C61" s="50"/>
      <c r="D61" s="51"/>
      <c r="E61" s="40"/>
      <c r="F61" s="45"/>
      <c r="G61" s="46"/>
      <c r="H61" s="47">
        <f t="shared" si="1"/>
        <v>0</v>
      </c>
      <c r="I61" s="48"/>
      <c r="J61" s="41"/>
      <c r="K61" s="81">
        <f t="shared" si="2"/>
        <v>0</v>
      </c>
      <c r="L61" s="42">
        <f t="shared" si="0"/>
        <v>0</v>
      </c>
    </row>
    <row r="62" spans="1:12" s="43" customFormat="1" ht="13" x14ac:dyDescent="0.3">
      <c r="A62" s="44"/>
      <c r="B62" s="80"/>
      <c r="C62" s="50"/>
      <c r="D62" s="51"/>
      <c r="E62" s="40"/>
      <c r="F62" s="45"/>
      <c r="G62" s="46"/>
      <c r="H62" s="47">
        <f t="shared" si="1"/>
        <v>0</v>
      </c>
      <c r="I62" s="48"/>
      <c r="J62" s="41"/>
      <c r="K62" s="81">
        <f t="shared" si="2"/>
        <v>0</v>
      </c>
      <c r="L62" s="42">
        <f t="shared" si="0"/>
        <v>0</v>
      </c>
    </row>
    <row r="63" spans="1:12" s="43" customFormat="1" ht="13" x14ac:dyDescent="0.3">
      <c r="A63" s="44"/>
      <c r="B63" s="80"/>
      <c r="C63" s="50"/>
      <c r="D63" s="51"/>
      <c r="E63" s="40"/>
      <c r="F63" s="45"/>
      <c r="G63" s="46"/>
      <c r="H63" s="47">
        <f t="shared" si="1"/>
        <v>0</v>
      </c>
      <c r="I63" s="48"/>
      <c r="J63" s="41"/>
      <c r="K63" s="81">
        <f t="shared" si="2"/>
        <v>0</v>
      </c>
      <c r="L63" s="42">
        <f t="shared" si="0"/>
        <v>0</v>
      </c>
    </row>
    <row r="64" spans="1:12" s="43" customFormat="1" ht="13" x14ac:dyDescent="0.3">
      <c r="A64" s="44"/>
      <c r="B64" s="80"/>
      <c r="C64" s="50"/>
      <c r="D64" s="51"/>
      <c r="E64" s="40"/>
      <c r="F64" s="45"/>
      <c r="G64" s="46"/>
      <c r="H64" s="47">
        <f t="shared" si="1"/>
        <v>0</v>
      </c>
      <c r="I64" s="48"/>
      <c r="J64" s="41"/>
      <c r="K64" s="81">
        <f t="shared" si="2"/>
        <v>0</v>
      </c>
      <c r="L64" s="42">
        <f t="shared" si="0"/>
        <v>0</v>
      </c>
    </row>
    <row r="65" spans="1:12" s="43" customFormat="1" ht="13" x14ac:dyDescent="0.3">
      <c r="A65" s="44"/>
      <c r="B65" s="80"/>
      <c r="C65" s="50"/>
      <c r="D65" s="51"/>
      <c r="E65" s="40"/>
      <c r="F65" s="45"/>
      <c r="G65" s="46"/>
      <c r="H65" s="47">
        <f t="shared" si="1"/>
        <v>0</v>
      </c>
      <c r="I65" s="48"/>
      <c r="J65" s="41"/>
      <c r="K65" s="81">
        <f t="shared" si="2"/>
        <v>0</v>
      </c>
      <c r="L65" s="42">
        <f t="shared" si="0"/>
        <v>0</v>
      </c>
    </row>
    <row r="66" spans="1:12" s="43" customFormat="1" ht="13" x14ac:dyDescent="0.3">
      <c r="A66" s="44"/>
      <c r="B66" s="80"/>
      <c r="C66" s="50"/>
      <c r="D66" s="51"/>
      <c r="E66" s="40"/>
      <c r="F66" s="45"/>
      <c r="G66" s="46"/>
      <c r="H66" s="47">
        <f t="shared" si="1"/>
        <v>0</v>
      </c>
      <c r="I66" s="48"/>
      <c r="J66" s="41"/>
      <c r="K66" s="81">
        <f t="shared" si="2"/>
        <v>0</v>
      </c>
      <c r="L66" s="42">
        <f t="shared" si="0"/>
        <v>0</v>
      </c>
    </row>
    <row r="67" spans="1:12" s="43" customFormat="1" ht="13" x14ac:dyDescent="0.3">
      <c r="A67" s="44"/>
      <c r="B67" s="80"/>
      <c r="C67" s="50"/>
      <c r="D67" s="51"/>
      <c r="E67" s="40"/>
      <c r="F67" s="45"/>
      <c r="G67" s="46"/>
      <c r="H67" s="47">
        <f t="shared" ref="H67:H132" si="5">H66-F67+G67</f>
        <v>0</v>
      </c>
      <c r="I67" s="48"/>
      <c r="J67" s="41"/>
      <c r="K67" s="81">
        <f t="shared" si="2"/>
        <v>0</v>
      </c>
      <c r="L67" s="42">
        <f t="shared" ref="L67:L132" si="6">H67+K67</f>
        <v>0</v>
      </c>
    </row>
    <row r="68" spans="1:12" s="43" customFormat="1" ht="13" x14ac:dyDescent="0.3">
      <c r="A68" s="44"/>
      <c r="B68" s="80"/>
      <c r="C68" s="50"/>
      <c r="D68" s="51"/>
      <c r="E68" s="40"/>
      <c r="F68" s="45"/>
      <c r="G68" s="46"/>
      <c r="H68" s="47">
        <f t="shared" si="5"/>
        <v>0</v>
      </c>
      <c r="I68" s="48"/>
      <c r="J68" s="41"/>
      <c r="K68" s="81">
        <f t="shared" si="2"/>
        <v>0</v>
      </c>
      <c r="L68" s="42">
        <f t="shared" si="6"/>
        <v>0</v>
      </c>
    </row>
    <row r="69" spans="1:12" s="43" customFormat="1" ht="13" x14ac:dyDescent="0.3">
      <c r="A69" s="44"/>
      <c r="B69" s="80"/>
      <c r="C69" s="50"/>
      <c r="D69" s="51"/>
      <c r="E69" s="40"/>
      <c r="F69" s="45"/>
      <c r="G69" s="46"/>
      <c r="H69" s="47">
        <f t="shared" si="5"/>
        <v>0</v>
      </c>
      <c r="I69" s="48"/>
      <c r="J69" s="41"/>
      <c r="K69" s="81">
        <f t="shared" ref="K69" si="7">K68-I69+J69</f>
        <v>0</v>
      </c>
      <c r="L69" s="42">
        <f t="shared" si="6"/>
        <v>0</v>
      </c>
    </row>
    <row r="70" spans="1:12" s="43" customFormat="1" ht="13" x14ac:dyDescent="0.3">
      <c r="A70" s="44"/>
      <c r="B70" s="80"/>
      <c r="C70" s="50"/>
      <c r="D70" s="51"/>
      <c r="E70" s="40"/>
      <c r="F70" s="45"/>
      <c r="G70" s="46"/>
      <c r="H70" s="47">
        <f t="shared" si="5"/>
        <v>0</v>
      </c>
      <c r="I70" s="48"/>
      <c r="J70" s="41"/>
      <c r="K70" s="81">
        <f t="shared" ref="K70:K132" si="8">K69-I70+J70</f>
        <v>0</v>
      </c>
      <c r="L70" s="42">
        <f t="shared" si="6"/>
        <v>0</v>
      </c>
    </row>
    <row r="71" spans="1:12" s="43" customFormat="1" ht="13" x14ac:dyDescent="0.3">
      <c r="A71" s="44"/>
      <c r="B71" s="80"/>
      <c r="C71" s="50"/>
      <c r="D71" s="51"/>
      <c r="E71" s="40"/>
      <c r="F71" s="45"/>
      <c r="G71" s="46"/>
      <c r="H71" s="47">
        <f t="shared" si="5"/>
        <v>0</v>
      </c>
      <c r="I71" s="48"/>
      <c r="J71" s="41"/>
      <c r="K71" s="81">
        <f t="shared" si="8"/>
        <v>0</v>
      </c>
      <c r="L71" s="42">
        <f t="shared" si="6"/>
        <v>0</v>
      </c>
    </row>
    <row r="72" spans="1:12" s="43" customFormat="1" ht="13" x14ac:dyDescent="0.3">
      <c r="A72" s="44"/>
      <c r="B72" s="80"/>
      <c r="C72" s="50"/>
      <c r="D72" s="51"/>
      <c r="E72" s="40"/>
      <c r="F72" s="45"/>
      <c r="G72" s="46"/>
      <c r="H72" s="47">
        <f t="shared" si="5"/>
        <v>0</v>
      </c>
      <c r="I72" s="48"/>
      <c r="J72" s="41"/>
      <c r="K72" s="81">
        <f t="shared" si="8"/>
        <v>0</v>
      </c>
      <c r="L72" s="42">
        <f t="shared" si="6"/>
        <v>0</v>
      </c>
    </row>
    <row r="73" spans="1:12" s="43" customFormat="1" ht="13" x14ac:dyDescent="0.3">
      <c r="A73" s="44"/>
      <c r="B73" s="80"/>
      <c r="C73" s="50"/>
      <c r="D73" s="84"/>
      <c r="E73" s="40"/>
      <c r="F73" s="45"/>
      <c r="G73" s="46"/>
      <c r="H73" s="47">
        <f t="shared" si="5"/>
        <v>0</v>
      </c>
      <c r="I73" s="48"/>
      <c r="J73" s="41"/>
      <c r="K73" s="81">
        <f t="shared" si="8"/>
        <v>0</v>
      </c>
      <c r="L73" s="42">
        <f t="shared" si="6"/>
        <v>0</v>
      </c>
    </row>
    <row r="74" spans="1:12" s="43" customFormat="1" ht="13" x14ac:dyDescent="0.3">
      <c r="A74" s="44"/>
      <c r="B74" s="80"/>
      <c r="C74" s="50"/>
      <c r="D74" s="51"/>
      <c r="E74" s="40"/>
      <c r="F74" s="45"/>
      <c r="G74" s="46"/>
      <c r="H74" s="47">
        <f t="shared" si="5"/>
        <v>0</v>
      </c>
      <c r="I74" s="48"/>
      <c r="J74" s="41"/>
      <c r="K74" s="81">
        <f t="shared" si="8"/>
        <v>0</v>
      </c>
      <c r="L74" s="42">
        <f t="shared" si="6"/>
        <v>0</v>
      </c>
    </row>
    <row r="75" spans="1:12" s="43" customFormat="1" ht="13" x14ac:dyDescent="0.3">
      <c r="A75" s="44"/>
      <c r="B75" s="80"/>
      <c r="C75" s="50"/>
      <c r="D75" s="51"/>
      <c r="E75" s="40"/>
      <c r="F75" s="45"/>
      <c r="G75" s="46"/>
      <c r="H75" s="47">
        <f t="shared" si="5"/>
        <v>0</v>
      </c>
      <c r="I75" s="48"/>
      <c r="J75" s="41"/>
      <c r="K75" s="81">
        <f t="shared" si="8"/>
        <v>0</v>
      </c>
      <c r="L75" s="42">
        <f t="shared" si="6"/>
        <v>0</v>
      </c>
    </row>
    <row r="76" spans="1:12" s="43" customFormat="1" ht="13" x14ac:dyDescent="0.3">
      <c r="A76" s="44"/>
      <c r="B76" s="80"/>
      <c r="C76" s="50"/>
      <c r="D76" s="51"/>
      <c r="E76" s="40"/>
      <c r="F76" s="45"/>
      <c r="G76" s="46"/>
      <c r="H76" s="47">
        <f t="shared" si="5"/>
        <v>0</v>
      </c>
      <c r="I76" s="48"/>
      <c r="J76" s="41"/>
      <c r="K76" s="81">
        <f t="shared" si="8"/>
        <v>0</v>
      </c>
      <c r="L76" s="42">
        <f t="shared" si="6"/>
        <v>0</v>
      </c>
    </row>
    <row r="77" spans="1:12" s="43" customFormat="1" ht="13" x14ac:dyDescent="0.3">
      <c r="A77" s="44"/>
      <c r="B77" s="80"/>
      <c r="C77" s="50"/>
      <c r="D77" s="51"/>
      <c r="E77" s="40"/>
      <c r="F77" s="45"/>
      <c r="G77" s="46"/>
      <c r="H77" s="47">
        <f t="shared" si="5"/>
        <v>0</v>
      </c>
      <c r="I77" s="48"/>
      <c r="J77" s="41"/>
      <c r="K77" s="81">
        <f t="shared" si="8"/>
        <v>0</v>
      </c>
      <c r="L77" s="42">
        <f t="shared" si="6"/>
        <v>0</v>
      </c>
    </row>
    <row r="78" spans="1:12" s="43" customFormat="1" ht="13" x14ac:dyDescent="0.3">
      <c r="A78" s="44"/>
      <c r="B78" s="80"/>
      <c r="C78" s="50"/>
      <c r="D78" s="51"/>
      <c r="E78" s="40"/>
      <c r="F78" s="45"/>
      <c r="G78" s="46"/>
      <c r="H78" s="47">
        <f t="shared" si="5"/>
        <v>0</v>
      </c>
      <c r="I78" s="48"/>
      <c r="J78" s="41"/>
      <c r="K78" s="81">
        <f t="shared" si="8"/>
        <v>0</v>
      </c>
      <c r="L78" s="42">
        <f t="shared" si="6"/>
        <v>0</v>
      </c>
    </row>
    <row r="79" spans="1:12" s="43" customFormat="1" ht="13" x14ac:dyDescent="0.3">
      <c r="A79" s="44"/>
      <c r="B79" s="80"/>
      <c r="C79" s="50"/>
      <c r="D79" s="51"/>
      <c r="E79" s="40"/>
      <c r="F79" s="45"/>
      <c r="G79" s="46"/>
      <c r="H79" s="47">
        <f t="shared" si="5"/>
        <v>0</v>
      </c>
      <c r="I79" s="48"/>
      <c r="J79" s="41"/>
      <c r="K79" s="81">
        <f t="shared" si="8"/>
        <v>0</v>
      </c>
      <c r="L79" s="42">
        <f t="shared" si="6"/>
        <v>0</v>
      </c>
    </row>
    <row r="80" spans="1:12" s="43" customFormat="1" ht="13" x14ac:dyDescent="0.3">
      <c r="A80" s="44"/>
      <c r="B80" s="80"/>
      <c r="C80" s="50"/>
      <c r="D80" s="51"/>
      <c r="E80" s="40"/>
      <c r="F80" s="45"/>
      <c r="G80" s="46"/>
      <c r="H80" s="47">
        <f t="shared" si="5"/>
        <v>0</v>
      </c>
      <c r="I80" s="48"/>
      <c r="J80" s="41"/>
      <c r="K80" s="81">
        <f t="shared" si="8"/>
        <v>0</v>
      </c>
      <c r="L80" s="42">
        <f t="shared" si="6"/>
        <v>0</v>
      </c>
    </row>
    <row r="81" spans="1:12" s="43" customFormat="1" ht="13" x14ac:dyDescent="0.3">
      <c r="A81" s="44"/>
      <c r="B81" s="80"/>
      <c r="C81" s="50"/>
      <c r="D81" s="51"/>
      <c r="E81" s="40"/>
      <c r="F81" s="45"/>
      <c r="G81" s="46"/>
      <c r="H81" s="47">
        <f t="shared" si="5"/>
        <v>0</v>
      </c>
      <c r="I81" s="48"/>
      <c r="J81" s="41"/>
      <c r="K81" s="81">
        <f t="shared" si="8"/>
        <v>0</v>
      </c>
      <c r="L81" s="42">
        <f t="shared" si="6"/>
        <v>0</v>
      </c>
    </row>
    <row r="82" spans="1:12" s="43" customFormat="1" ht="13" x14ac:dyDescent="0.3">
      <c r="A82" s="44"/>
      <c r="B82" s="80"/>
      <c r="C82" s="50"/>
      <c r="D82" s="51"/>
      <c r="E82" s="40"/>
      <c r="F82" s="45"/>
      <c r="G82" s="46"/>
      <c r="H82" s="47">
        <f t="shared" si="5"/>
        <v>0</v>
      </c>
      <c r="I82" s="48"/>
      <c r="J82" s="41"/>
      <c r="K82" s="81">
        <f t="shared" si="8"/>
        <v>0</v>
      </c>
      <c r="L82" s="42">
        <f t="shared" si="6"/>
        <v>0</v>
      </c>
    </row>
    <row r="83" spans="1:12" s="43" customFormat="1" ht="13" x14ac:dyDescent="0.3">
      <c r="A83" s="44"/>
      <c r="B83" s="80"/>
      <c r="C83" s="50"/>
      <c r="D83" s="51"/>
      <c r="E83" s="40"/>
      <c r="F83" s="45"/>
      <c r="G83" s="46"/>
      <c r="H83" s="47">
        <f t="shared" si="5"/>
        <v>0</v>
      </c>
      <c r="I83" s="48"/>
      <c r="J83" s="41"/>
      <c r="K83" s="81">
        <f t="shared" si="8"/>
        <v>0</v>
      </c>
      <c r="L83" s="42">
        <f t="shared" si="6"/>
        <v>0</v>
      </c>
    </row>
    <row r="84" spans="1:12" s="43" customFormat="1" ht="13" x14ac:dyDescent="0.3">
      <c r="A84" s="44"/>
      <c r="B84" s="80"/>
      <c r="C84" s="50"/>
      <c r="D84" s="51"/>
      <c r="E84" s="40"/>
      <c r="F84" s="45"/>
      <c r="G84" s="46"/>
      <c r="H84" s="47">
        <f t="shared" si="5"/>
        <v>0</v>
      </c>
      <c r="I84" s="48"/>
      <c r="J84" s="41"/>
      <c r="K84" s="81">
        <f t="shared" si="8"/>
        <v>0</v>
      </c>
      <c r="L84" s="42">
        <f t="shared" si="6"/>
        <v>0</v>
      </c>
    </row>
    <row r="85" spans="1:12" s="43" customFormat="1" ht="13" x14ac:dyDescent="0.3">
      <c r="A85" s="44"/>
      <c r="B85" s="80"/>
      <c r="C85" s="50"/>
      <c r="D85" s="51"/>
      <c r="E85" s="40"/>
      <c r="F85" s="45"/>
      <c r="G85" s="46"/>
      <c r="H85" s="47">
        <f t="shared" si="5"/>
        <v>0</v>
      </c>
      <c r="I85" s="48"/>
      <c r="J85" s="41"/>
      <c r="K85" s="81">
        <f t="shared" si="8"/>
        <v>0</v>
      </c>
      <c r="L85" s="42">
        <f t="shared" si="6"/>
        <v>0</v>
      </c>
    </row>
    <row r="86" spans="1:12" s="43" customFormat="1" ht="13" x14ac:dyDescent="0.3">
      <c r="A86" s="44"/>
      <c r="B86" s="80"/>
      <c r="C86" s="50"/>
      <c r="D86" s="51"/>
      <c r="E86" s="40"/>
      <c r="F86" s="45"/>
      <c r="G86" s="46"/>
      <c r="H86" s="47">
        <f t="shared" si="5"/>
        <v>0</v>
      </c>
      <c r="I86" s="48"/>
      <c r="J86" s="41"/>
      <c r="K86" s="81">
        <f t="shared" si="8"/>
        <v>0</v>
      </c>
      <c r="L86" s="42">
        <f t="shared" si="6"/>
        <v>0</v>
      </c>
    </row>
    <row r="87" spans="1:12" s="43" customFormat="1" ht="13" x14ac:dyDescent="0.3">
      <c r="A87" s="44"/>
      <c r="B87" s="80"/>
      <c r="C87" s="50"/>
      <c r="D87" s="51"/>
      <c r="E87" s="40"/>
      <c r="F87" s="45"/>
      <c r="G87" s="46"/>
      <c r="H87" s="47">
        <f t="shared" si="5"/>
        <v>0</v>
      </c>
      <c r="I87" s="48"/>
      <c r="J87" s="41"/>
      <c r="K87" s="81">
        <f t="shared" si="8"/>
        <v>0</v>
      </c>
      <c r="L87" s="42">
        <f t="shared" si="6"/>
        <v>0</v>
      </c>
    </row>
    <row r="88" spans="1:12" s="43" customFormat="1" ht="13" x14ac:dyDescent="0.3">
      <c r="A88" s="44"/>
      <c r="B88" s="80"/>
      <c r="C88" s="50"/>
      <c r="D88" s="51"/>
      <c r="E88" s="40"/>
      <c r="F88" s="45"/>
      <c r="G88" s="46"/>
      <c r="H88" s="47">
        <f t="shared" si="5"/>
        <v>0</v>
      </c>
      <c r="I88" s="48"/>
      <c r="J88" s="41"/>
      <c r="K88" s="81">
        <f t="shared" si="8"/>
        <v>0</v>
      </c>
      <c r="L88" s="42">
        <f t="shared" si="6"/>
        <v>0</v>
      </c>
    </row>
    <row r="89" spans="1:12" s="43" customFormat="1" ht="13" x14ac:dyDescent="0.3">
      <c r="A89" s="44"/>
      <c r="B89" s="80"/>
      <c r="C89" s="50"/>
      <c r="D89" s="51"/>
      <c r="E89" s="40"/>
      <c r="F89" s="45"/>
      <c r="G89" s="46"/>
      <c r="H89" s="47">
        <f t="shared" si="5"/>
        <v>0</v>
      </c>
      <c r="I89" s="48"/>
      <c r="J89" s="41"/>
      <c r="K89" s="81">
        <f t="shared" si="8"/>
        <v>0</v>
      </c>
      <c r="L89" s="42">
        <f t="shared" si="6"/>
        <v>0</v>
      </c>
    </row>
    <row r="90" spans="1:12" s="43" customFormat="1" ht="13" x14ac:dyDescent="0.3">
      <c r="A90" s="44"/>
      <c r="B90" s="80"/>
      <c r="C90" s="50"/>
      <c r="D90" s="51"/>
      <c r="E90" s="40"/>
      <c r="F90" s="45"/>
      <c r="G90" s="46"/>
      <c r="H90" s="47">
        <f t="shared" si="5"/>
        <v>0</v>
      </c>
      <c r="I90" s="48"/>
      <c r="J90" s="41"/>
      <c r="K90" s="81">
        <f t="shared" si="8"/>
        <v>0</v>
      </c>
      <c r="L90" s="42">
        <f t="shared" si="6"/>
        <v>0</v>
      </c>
    </row>
    <row r="91" spans="1:12" s="43" customFormat="1" ht="13" x14ac:dyDescent="0.3">
      <c r="A91" s="44"/>
      <c r="B91" s="80"/>
      <c r="C91" s="50"/>
      <c r="D91" s="51"/>
      <c r="E91" s="40"/>
      <c r="F91" s="45"/>
      <c r="G91" s="46"/>
      <c r="H91" s="47">
        <f t="shared" si="5"/>
        <v>0</v>
      </c>
      <c r="I91" s="48"/>
      <c r="J91" s="41"/>
      <c r="K91" s="81">
        <f t="shared" si="8"/>
        <v>0</v>
      </c>
      <c r="L91" s="42">
        <f t="shared" si="6"/>
        <v>0</v>
      </c>
    </row>
    <row r="92" spans="1:12" s="43" customFormat="1" ht="13" x14ac:dyDescent="0.3">
      <c r="A92" s="44"/>
      <c r="B92" s="80"/>
      <c r="C92" s="50"/>
      <c r="D92" s="51"/>
      <c r="E92" s="40"/>
      <c r="F92" s="45"/>
      <c r="G92" s="46"/>
      <c r="H92" s="47">
        <f t="shared" si="5"/>
        <v>0</v>
      </c>
      <c r="I92" s="48"/>
      <c r="J92" s="41"/>
      <c r="K92" s="81">
        <f t="shared" si="8"/>
        <v>0</v>
      </c>
      <c r="L92" s="42">
        <f t="shared" si="6"/>
        <v>0</v>
      </c>
    </row>
    <row r="93" spans="1:12" s="43" customFormat="1" ht="13" x14ac:dyDescent="0.3">
      <c r="A93" s="44"/>
      <c r="B93" s="80"/>
      <c r="C93" s="50"/>
      <c r="D93" s="51"/>
      <c r="E93" s="40"/>
      <c r="F93" s="45"/>
      <c r="G93" s="46"/>
      <c r="H93" s="47">
        <f t="shared" si="5"/>
        <v>0</v>
      </c>
      <c r="I93" s="48"/>
      <c r="J93" s="41"/>
      <c r="K93" s="81">
        <f t="shared" si="8"/>
        <v>0</v>
      </c>
      <c r="L93" s="42">
        <f t="shared" si="6"/>
        <v>0</v>
      </c>
    </row>
    <row r="94" spans="1:12" s="43" customFormat="1" ht="13" x14ac:dyDescent="0.3">
      <c r="A94" s="44"/>
      <c r="B94" s="80"/>
      <c r="C94" s="50"/>
      <c r="D94" s="51"/>
      <c r="E94" s="40"/>
      <c r="F94" s="45"/>
      <c r="G94" s="46"/>
      <c r="H94" s="47">
        <f t="shared" si="5"/>
        <v>0</v>
      </c>
      <c r="I94" s="48"/>
      <c r="J94" s="41"/>
      <c r="K94" s="81">
        <f t="shared" si="8"/>
        <v>0</v>
      </c>
      <c r="L94" s="42">
        <f t="shared" si="6"/>
        <v>0</v>
      </c>
    </row>
    <row r="95" spans="1:12" s="43" customFormat="1" ht="13" x14ac:dyDescent="0.3">
      <c r="A95" s="44"/>
      <c r="B95" s="80"/>
      <c r="C95" s="50"/>
      <c r="D95" s="51"/>
      <c r="E95" s="40"/>
      <c r="F95" s="45"/>
      <c r="G95" s="46"/>
      <c r="H95" s="47">
        <f t="shared" si="5"/>
        <v>0</v>
      </c>
      <c r="I95" s="48"/>
      <c r="J95" s="41"/>
      <c r="K95" s="81">
        <f t="shared" si="8"/>
        <v>0</v>
      </c>
      <c r="L95" s="42">
        <f t="shared" si="6"/>
        <v>0</v>
      </c>
    </row>
    <row r="96" spans="1:12" s="43" customFormat="1" ht="13" x14ac:dyDescent="0.3">
      <c r="A96" s="44"/>
      <c r="B96" s="80"/>
      <c r="C96" s="50"/>
      <c r="D96" s="51"/>
      <c r="E96" s="40"/>
      <c r="F96" s="45"/>
      <c r="G96" s="46"/>
      <c r="H96" s="47">
        <f t="shared" si="5"/>
        <v>0</v>
      </c>
      <c r="I96" s="48"/>
      <c r="J96" s="41"/>
      <c r="K96" s="81">
        <f t="shared" si="8"/>
        <v>0</v>
      </c>
      <c r="L96" s="42">
        <f t="shared" si="6"/>
        <v>0</v>
      </c>
    </row>
    <row r="97" spans="1:12" s="43" customFormat="1" ht="13" x14ac:dyDescent="0.3">
      <c r="A97" s="44"/>
      <c r="B97" s="80"/>
      <c r="C97" s="50"/>
      <c r="D97" s="51"/>
      <c r="E97" s="40"/>
      <c r="F97" s="45"/>
      <c r="G97" s="46"/>
      <c r="H97" s="47">
        <f t="shared" si="5"/>
        <v>0</v>
      </c>
      <c r="I97" s="48"/>
      <c r="J97" s="41"/>
      <c r="K97" s="81">
        <f t="shared" si="8"/>
        <v>0</v>
      </c>
      <c r="L97" s="42">
        <f t="shared" si="6"/>
        <v>0</v>
      </c>
    </row>
    <row r="98" spans="1:12" s="43" customFormat="1" ht="13" x14ac:dyDescent="0.3">
      <c r="A98" s="44"/>
      <c r="B98" s="80"/>
      <c r="C98" s="50"/>
      <c r="D98" s="51"/>
      <c r="E98" s="40"/>
      <c r="F98" s="45"/>
      <c r="G98" s="46"/>
      <c r="H98" s="47">
        <f t="shared" si="5"/>
        <v>0</v>
      </c>
      <c r="I98" s="48"/>
      <c r="J98" s="41"/>
      <c r="K98" s="81">
        <f t="shared" si="8"/>
        <v>0</v>
      </c>
      <c r="L98" s="42">
        <f t="shared" si="6"/>
        <v>0</v>
      </c>
    </row>
    <row r="99" spans="1:12" s="43" customFormat="1" ht="13" x14ac:dyDescent="0.3">
      <c r="A99" s="44"/>
      <c r="B99" s="80"/>
      <c r="C99" s="50"/>
      <c r="D99" s="51"/>
      <c r="E99" s="40"/>
      <c r="F99" s="45"/>
      <c r="G99" s="46"/>
      <c r="H99" s="47">
        <f t="shared" si="5"/>
        <v>0</v>
      </c>
      <c r="I99" s="48"/>
      <c r="J99" s="41"/>
      <c r="K99" s="81">
        <f t="shared" si="8"/>
        <v>0</v>
      </c>
      <c r="L99" s="42">
        <f t="shared" si="6"/>
        <v>0</v>
      </c>
    </row>
    <row r="100" spans="1:12" s="43" customFormat="1" ht="13" x14ac:dyDescent="0.3">
      <c r="A100" s="44"/>
      <c r="B100" s="80"/>
      <c r="C100" s="50"/>
      <c r="D100" s="51"/>
      <c r="E100" s="40"/>
      <c r="F100" s="45"/>
      <c r="G100" s="46"/>
      <c r="H100" s="47">
        <f t="shared" si="5"/>
        <v>0</v>
      </c>
      <c r="I100" s="48"/>
      <c r="J100" s="41"/>
      <c r="K100" s="81">
        <f t="shared" si="8"/>
        <v>0</v>
      </c>
      <c r="L100" s="42">
        <f t="shared" si="6"/>
        <v>0</v>
      </c>
    </row>
    <row r="101" spans="1:12" s="43" customFormat="1" ht="13" x14ac:dyDescent="0.3">
      <c r="A101" s="44"/>
      <c r="B101" s="80"/>
      <c r="C101" s="50"/>
      <c r="D101" s="51"/>
      <c r="E101" s="40"/>
      <c r="F101" s="45"/>
      <c r="G101" s="46"/>
      <c r="H101" s="47">
        <f t="shared" si="5"/>
        <v>0</v>
      </c>
      <c r="I101" s="139"/>
      <c r="J101" s="41"/>
      <c r="K101" s="81">
        <f t="shared" si="8"/>
        <v>0</v>
      </c>
      <c r="L101" s="42">
        <f t="shared" si="6"/>
        <v>0</v>
      </c>
    </row>
    <row r="102" spans="1:12" s="43" customFormat="1" ht="13" x14ac:dyDescent="0.3">
      <c r="A102" s="44"/>
      <c r="B102" s="80"/>
      <c r="C102" s="50"/>
      <c r="D102" s="51"/>
      <c r="E102" s="40"/>
      <c r="F102" s="45"/>
      <c r="G102" s="46"/>
      <c r="H102" s="47">
        <f t="shared" si="5"/>
        <v>0</v>
      </c>
      <c r="I102" s="139"/>
      <c r="J102" s="41"/>
      <c r="K102" s="81">
        <f t="shared" si="8"/>
        <v>0</v>
      </c>
      <c r="L102" s="42">
        <f t="shared" si="6"/>
        <v>0</v>
      </c>
    </row>
    <row r="103" spans="1:12" s="43" customFormat="1" ht="13" x14ac:dyDescent="0.3">
      <c r="A103" s="44"/>
      <c r="B103" s="80"/>
      <c r="C103" s="50"/>
      <c r="D103" s="51"/>
      <c r="E103" s="40"/>
      <c r="F103" s="45"/>
      <c r="G103" s="46"/>
      <c r="H103" s="47">
        <f t="shared" si="5"/>
        <v>0</v>
      </c>
      <c r="I103" s="48"/>
      <c r="J103" s="41"/>
      <c r="K103" s="81">
        <f t="shared" si="8"/>
        <v>0</v>
      </c>
      <c r="L103" s="42">
        <f t="shared" si="6"/>
        <v>0</v>
      </c>
    </row>
    <row r="104" spans="1:12" s="43" customFormat="1" ht="13" x14ac:dyDescent="0.3">
      <c r="A104" s="44"/>
      <c r="B104" s="80"/>
      <c r="C104" s="50"/>
      <c r="D104" s="51"/>
      <c r="E104" s="40"/>
      <c r="F104" s="45"/>
      <c r="G104" s="46"/>
      <c r="H104" s="47">
        <f t="shared" si="5"/>
        <v>0</v>
      </c>
      <c r="I104" s="48"/>
      <c r="J104" s="41"/>
      <c r="K104" s="81">
        <f t="shared" si="8"/>
        <v>0</v>
      </c>
      <c r="L104" s="42">
        <f t="shared" si="6"/>
        <v>0</v>
      </c>
    </row>
    <row r="105" spans="1:12" s="43" customFormat="1" ht="13" x14ac:dyDescent="0.3">
      <c r="A105" s="44"/>
      <c r="B105" s="80"/>
      <c r="C105" s="50"/>
      <c r="D105" s="51"/>
      <c r="E105" s="40"/>
      <c r="F105" s="45"/>
      <c r="G105" s="46"/>
      <c r="H105" s="47">
        <f t="shared" si="5"/>
        <v>0</v>
      </c>
      <c r="I105" s="48"/>
      <c r="J105" s="41"/>
      <c r="K105" s="81">
        <f t="shared" si="8"/>
        <v>0</v>
      </c>
      <c r="L105" s="42">
        <f t="shared" si="6"/>
        <v>0</v>
      </c>
    </row>
    <row r="106" spans="1:12" s="43" customFormat="1" ht="13" x14ac:dyDescent="0.3">
      <c r="A106" s="44"/>
      <c r="B106" s="80"/>
      <c r="C106" s="50"/>
      <c r="D106" s="51"/>
      <c r="E106" s="40"/>
      <c r="F106" s="45"/>
      <c r="G106" s="46"/>
      <c r="H106" s="47">
        <f t="shared" si="5"/>
        <v>0</v>
      </c>
      <c r="I106" s="48"/>
      <c r="J106" s="41"/>
      <c r="K106" s="81">
        <f t="shared" si="8"/>
        <v>0</v>
      </c>
      <c r="L106" s="42">
        <f t="shared" si="6"/>
        <v>0</v>
      </c>
    </row>
    <row r="107" spans="1:12" s="43" customFormat="1" ht="13" x14ac:dyDescent="0.3">
      <c r="A107" s="44"/>
      <c r="B107" s="80"/>
      <c r="C107" s="50"/>
      <c r="D107" s="51"/>
      <c r="E107" s="40"/>
      <c r="F107" s="45"/>
      <c r="G107" s="46"/>
      <c r="H107" s="47">
        <f t="shared" si="5"/>
        <v>0</v>
      </c>
      <c r="I107" s="48"/>
      <c r="J107" s="41"/>
      <c r="K107" s="81">
        <f t="shared" si="8"/>
        <v>0</v>
      </c>
      <c r="L107" s="42">
        <f t="shared" si="6"/>
        <v>0</v>
      </c>
    </row>
    <row r="108" spans="1:12" s="43" customFormat="1" ht="13" x14ac:dyDescent="0.3">
      <c r="A108" s="44"/>
      <c r="B108" s="80"/>
      <c r="C108" s="50"/>
      <c r="D108" s="51"/>
      <c r="E108" s="40"/>
      <c r="F108" s="45"/>
      <c r="G108" s="46"/>
      <c r="H108" s="47">
        <f t="shared" si="5"/>
        <v>0</v>
      </c>
      <c r="I108" s="48"/>
      <c r="J108" s="41"/>
      <c r="K108" s="81">
        <f t="shared" si="8"/>
        <v>0</v>
      </c>
      <c r="L108" s="42">
        <f t="shared" si="6"/>
        <v>0</v>
      </c>
    </row>
    <row r="109" spans="1:12" s="43" customFormat="1" ht="13" x14ac:dyDescent="0.3">
      <c r="A109" s="44"/>
      <c r="B109" s="80"/>
      <c r="C109" s="50"/>
      <c r="D109" s="51"/>
      <c r="E109" s="40"/>
      <c r="F109" s="45"/>
      <c r="G109" s="46"/>
      <c r="H109" s="47">
        <f t="shared" si="5"/>
        <v>0</v>
      </c>
      <c r="I109" s="48"/>
      <c r="J109" s="41"/>
      <c r="K109" s="81">
        <f t="shared" si="8"/>
        <v>0</v>
      </c>
      <c r="L109" s="42">
        <f t="shared" si="6"/>
        <v>0</v>
      </c>
    </row>
    <row r="110" spans="1:12" s="43" customFormat="1" ht="13" x14ac:dyDescent="0.3">
      <c r="A110" s="44"/>
      <c r="B110" s="80"/>
      <c r="C110" s="50"/>
      <c r="D110" s="51"/>
      <c r="E110" s="40"/>
      <c r="F110" s="45"/>
      <c r="G110" s="46"/>
      <c r="H110" s="47">
        <f t="shared" si="5"/>
        <v>0</v>
      </c>
      <c r="I110" s="48"/>
      <c r="J110" s="41"/>
      <c r="K110" s="81">
        <f t="shared" si="8"/>
        <v>0</v>
      </c>
      <c r="L110" s="42">
        <f t="shared" si="6"/>
        <v>0</v>
      </c>
    </row>
    <row r="111" spans="1:12" s="43" customFormat="1" ht="13" x14ac:dyDescent="0.3">
      <c r="A111" s="44"/>
      <c r="B111" s="80"/>
      <c r="C111" s="50"/>
      <c r="D111" s="51"/>
      <c r="E111" s="40"/>
      <c r="F111" s="45"/>
      <c r="G111" s="46"/>
      <c r="H111" s="47">
        <f t="shared" si="5"/>
        <v>0</v>
      </c>
      <c r="I111" s="48"/>
      <c r="J111" s="41"/>
      <c r="K111" s="81">
        <f t="shared" si="8"/>
        <v>0</v>
      </c>
      <c r="L111" s="42">
        <f t="shared" si="6"/>
        <v>0</v>
      </c>
    </row>
    <row r="112" spans="1:12" s="43" customFormat="1" ht="13" x14ac:dyDescent="0.3">
      <c r="A112" s="44"/>
      <c r="B112" s="80"/>
      <c r="C112" s="50"/>
      <c r="D112" s="51"/>
      <c r="E112" s="40"/>
      <c r="F112" s="45"/>
      <c r="G112" s="46"/>
      <c r="H112" s="47">
        <f t="shared" si="5"/>
        <v>0</v>
      </c>
      <c r="I112" s="48"/>
      <c r="J112" s="41"/>
      <c r="K112" s="81">
        <f t="shared" si="8"/>
        <v>0</v>
      </c>
      <c r="L112" s="42">
        <f t="shared" si="6"/>
        <v>0</v>
      </c>
    </row>
    <row r="113" spans="1:12" s="43" customFormat="1" ht="13" x14ac:dyDescent="0.3">
      <c r="A113" s="44"/>
      <c r="B113" s="80"/>
      <c r="C113" s="50"/>
      <c r="D113" s="84"/>
      <c r="E113" s="40"/>
      <c r="F113" s="45"/>
      <c r="G113" s="46"/>
      <c r="H113" s="47">
        <f t="shared" si="5"/>
        <v>0</v>
      </c>
      <c r="I113" s="48"/>
      <c r="J113" s="41"/>
      <c r="K113" s="81">
        <f t="shared" si="8"/>
        <v>0</v>
      </c>
      <c r="L113" s="42">
        <f t="shared" si="6"/>
        <v>0</v>
      </c>
    </row>
    <row r="114" spans="1:12" s="43" customFormat="1" ht="13" x14ac:dyDescent="0.3">
      <c r="A114" s="44"/>
      <c r="B114" s="80"/>
      <c r="C114" s="50"/>
      <c r="D114" s="51"/>
      <c r="E114" s="40"/>
      <c r="F114" s="45"/>
      <c r="G114" s="46"/>
      <c r="H114" s="47">
        <f t="shared" si="5"/>
        <v>0</v>
      </c>
      <c r="I114" s="48"/>
      <c r="J114" s="41"/>
      <c r="K114" s="81">
        <f t="shared" si="8"/>
        <v>0</v>
      </c>
      <c r="L114" s="42">
        <f t="shared" si="6"/>
        <v>0</v>
      </c>
    </row>
    <row r="115" spans="1:12" s="43" customFormat="1" ht="13" x14ac:dyDescent="0.3">
      <c r="A115" s="44"/>
      <c r="B115" s="80"/>
      <c r="C115" s="50"/>
      <c r="D115" s="51"/>
      <c r="E115" s="40"/>
      <c r="F115" s="45"/>
      <c r="G115" s="46"/>
      <c r="H115" s="47">
        <f t="shared" si="5"/>
        <v>0</v>
      </c>
      <c r="I115" s="48"/>
      <c r="J115" s="41"/>
      <c r="K115" s="81">
        <f t="shared" si="8"/>
        <v>0</v>
      </c>
      <c r="L115" s="42">
        <f t="shared" si="6"/>
        <v>0</v>
      </c>
    </row>
    <row r="116" spans="1:12" s="43" customFormat="1" ht="13" x14ac:dyDescent="0.3">
      <c r="A116" s="44"/>
      <c r="B116" s="80"/>
      <c r="C116" s="50"/>
      <c r="D116" s="51"/>
      <c r="E116" s="40"/>
      <c r="F116" s="45"/>
      <c r="G116" s="46"/>
      <c r="H116" s="47">
        <f t="shared" si="5"/>
        <v>0</v>
      </c>
      <c r="I116" s="48"/>
      <c r="J116" s="41"/>
      <c r="K116" s="81">
        <f t="shared" si="8"/>
        <v>0</v>
      </c>
      <c r="L116" s="42">
        <f t="shared" si="6"/>
        <v>0</v>
      </c>
    </row>
    <row r="117" spans="1:12" s="43" customFormat="1" ht="13" x14ac:dyDescent="0.3">
      <c r="A117" s="44"/>
      <c r="B117" s="80"/>
      <c r="C117" s="50"/>
      <c r="D117" s="51"/>
      <c r="E117" s="40"/>
      <c r="F117" s="45"/>
      <c r="G117" s="46"/>
      <c r="H117" s="47">
        <f t="shared" si="5"/>
        <v>0</v>
      </c>
      <c r="I117" s="48"/>
      <c r="J117" s="41"/>
      <c r="K117" s="81">
        <f t="shared" si="8"/>
        <v>0</v>
      </c>
      <c r="L117" s="42">
        <f t="shared" si="6"/>
        <v>0</v>
      </c>
    </row>
    <row r="118" spans="1:12" s="43" customFormat="1" ht="13" x14ac:dyDescent="0.3">
      <c r="A118" s="44"/>
      <c r="B118" s="80"/>
      <c r="C118" s="50"/>
      <c r="D118" s="51"/>
      <c r="E118" s="40"/>
      <c r="F118" s="45"/>
      <c r="G118" s="46"/>
      <c r="H118" s="47">
        <f t="shared" si="5"/>
        <v>0</v>
      </c>
      <c r="I118" s="48"/>
      <c r="J118" s="41"/>
      <c r="K118" s="81">
        <f t="shared" si="8"/>
        <v>0</v>
      </c>
      <c r="L118" s="42">
        <f t="shared" si="6"/>
        <v>0</v>
      </c>
    </row>
    <row r="119" spans="1:12" s="43" customFormat="1" ht="13" x14ac:dyDescent="0.3">
      <c r="A119" s="44"/>
      <c r="B119" s="80"/>
      <c r="C119" s="50"/>
      <c r="D119" s="51"/>
      <c r="E119" s="40"/>
      <c r="F119" s="45"/>
      <c r="G119" s="46"/>
      <c r="H119" s="47">
        <f t="shared" si="5"/>
        <v>0</v>
      </c>
      <c r="I119" s="48"/>
      <c r="J119" s="41"/>
      <c r="K119" s="81">
        <f t="shared" si="8"/>
        <v>0</v>
      </c>
      <c r="L119" s="42">
        <f t="shared" si="6"/>
        <v>0</v>
      </c>
    </row>
    <row r="120" spans="1:12" s="43" customFormat="1" ht="13" x14ac:dyDescent="0.3">
      <c r="A120" s="44"/>
      <c r="B120" s="80"/>
      <c r="C120" s="50"/>
      <c r="D120" s="51"/>
      <c r="E120" s="40"/>
      <c r="F120" s="45"/>
      <c r="G120" s="46"/>
      <c r="H120" s="47">
        <f t="shared" si="5"/>
        <v>0</v>
      </c>
      <c r="I120" s="48"/>
      <c r="J120" s="41"/>
      <c r="K120" s="81">
        <f t="shared" si="8"/>
        <v>0</v>
      </c>
      <c r="L120" s="42">
        <f t="shared" si="6"/>
        <v>0</v>
      </c>
    </row>
    <row r="121" spans="1:12" s="43" customFormat="1" ht="13" x14ac:dyDescent="0.3">
      <c r="A121" s="44"/>
      <c r="B121" s="80"/>
      <c r="C121" s="83"/>
      <c r="D121" s="84"/>
      <c r="E121" s="40"/>
      <c r="F121" s="45"/>
      <c r="G121" s="46"/>
      <c r="H121" s="47">
        <f t="shared" si="5"/>
        <v>0</v>
      </c>
      <c r="I121" s="48"/>
      <c r="J121" s="41"/>
      <c r="K121" s="81">
        <f t="shared" si="8"/>
        <v>0</v>
      </c>
      <c r="L121" s="42">
        <f t="shared" si="6"/>
        <v>0</v>
      </c>
    </row>
    <row r="122" spans="1:12" s="43" customFormat="1" ht="13" x14ac:dyDescent="0.3">
      <c r="A122" s="137"/>
      <c r="B122" s="80"/>
      <c r="C122" s="50"/>
      <c r="D122" s="51"/>
      <c r="E122" s="40"/>
      <c r="F122" s="45"/>
      <c r="G122" s="46"/>
      <c r="H122" s="47">
        <f t="shared" si="5"/>
        <v>0</v>
      </c>
      <c r="I122" s="48"/>
      <c r="J122" s="41"/>
      <c r="K122" s="81">
        <f t="shared" si="8"/>
        <v>0</v>
      </c>
      <c r="L122" s="42">
        <f t="shared" si="6"/>
        <v>0</v>
      </c>
    </row>
    <row r="123" spans="1:12" s="43" customFormat="1" ht="13" x14ac:dyDescent="0.3">
      <c r="A123" s="44"/>
      <c r="B123" s="80"/>
      <c r="C123" s="50"/>
      <c r="D123" s="51"/>
      <c r="E123" s="40"/>
      <c r="F123" s="45"/>
      <c r="G123" s="46"/>
      <c r="H123" s="47">
        <f t="shared" si="5"/>
        <v>0</v>
      </c>
      <c r="I123" s="48"/>
      <c r="J123" s="41"/>
      <c r="K123" s="81">
        <f t="shared" si="8"/>
        <v>0</v>
      </c>
      <c r="L123" s="42">
        <f t="shared" si="6"/>
        <v>0</v>
      </c>
    </row>
    <row r="124" spans="1:12" s="43" customFormat="1" ht="13" x14ac:dyDescent="0.3">
      <c r="A124" s="44"/>
      <c r="B124" s="80"/>
      <c r="C124" s="50"/>
      <c r="D124" s="51"/>
      <c r="E124" s="40"/>
      <c r="F124" s="45"/>
      <c r="G124" s="46"/>
      <c r="H124" s="47">
        <f t="shared" si="5"/>
        <v>0</v>
      </c>
      <c r="I124" s="141"/>
      <c r="J124" s="142"/>
      <c r="K124" s="81">
        <f t="shared" si="8"/>
        <v>0</v>
      </c>
      <c r="L124" s="42">
        <f t="shared" si="6"/>
        <v>0</v>
      </c>
    </row>
    <row r="125" spans="1:12" s="43" customFormat="1" ht="13" x14ac:dyDescent="0.3">
      <c r="A125" s="44"/>
      <c r="B125" s="80"/>
      <c r="C125" s="138"/>
      <c r="D125" s="51"/>
      <c r="E125" s="40"/>
      <c r="F125" s="139"/>
      <c r="G125" s="140"/>
      <c r="H125" s="47">
        <f t="shared" si="5"/>
        <v>0</v>
      </c>
      <c r="I125" s="48"/>
      <c r="J125" s="41"/>
      <c r="K125" s="81">
        <f t="shared" si="8"/>
        <v>0</v>
      </c>
      <c r="L125" s="42">
        <f t="shared" si="6"/>
        <v>0</v>
      </c>
    </row>
    <row r="126" spans="1:12" s="43" customFormat="1" ht="13" x14ac:dyDescent="0.3">
      <c r="A126" s="44"/>
      <c r="B126" s="80"/>
      <c r="C126" s="50"/>
      <c r="D126" s="51"/>
      <c r="E126" s="40"/>
      <c r="F126" s="45"/>
      <c r="G126" s="46"/>
      <c r="H126" s="47">
        <f t="shared" si="5"/>
        <v>0</v>
      </c>
      <c r="I126" s="48"/>
      <c r="J126" s="41"/>
      <c r="K126" s="81">
        <f t="shared" si="8"/>
        <v>0</v>
      </c>
      <c r="L126" s="42">
        <f t="shared" si="6"/>
        <v>0</v>
      </c>
    </row>
    <row r="127" spans="1:12" s="43" customFormat="1" ht="13" x14ac:dyDescent="0.3">
      <c r="A127" s="44"/>
      <c r="B127" s="80"/>
      <c r="C127" s="50"/>
      <c r="D127" s="51"/>
      <c r="E127" s="40"/>
      <c r="F127" s="45"/>
      <c r="G127" s="46"/>
      <c r="H127" s="47">
        <f t="shared" si="5"/>
        <v>0</v>
      </c>
      <c r="I127" s="48"/>
      <c r="J127" s="41"/>
      <c r="K127" s="81">
        <f t="shared" si="8"/>
        <v>0</v>
      </c>
      <c r="L127" s="42">
        <f t="shared" si="6"/>
        <v>0</v>
      </c>
    </row>
    <row r="128" spans="1:12" s="43" customFormat="1" ht="13" x14ac:dyDescent="0.3">
      <c r="A128" s="44"/>
      <c r="B128" s="80"/>
      <c r="C128" s="50"/>
      <c r="D128" s="51"/>
      <c r="E128" s="40"/>
      <c r="F128" s="45"/>
      <c r="G128" s="46"/>
      <c r="H128" s="47">
        <f t="shared" si="5"/>
        <v>0</v>
      </c>
      <c r="I128" s="48"/>
      <c r="J128" s="41"/>
      <c r="K128" s="81">
        <f t="shared" si="8"/>
        <v>0</v>
      </c>
      <c r="L128" s="42">
        <f t="shared" si="6"/>
        <v>0</v>
      </c>
    </row>
    <row r="129" spans="1:12" s="43" customFormat="1" ht="13" x14ac:dyDescent="0.3">
      <c r="A129" s="44"/>
      <c r="B129" s="80"/>
      <c r="C129" s="50"/>
      <c r="D129" s="51"/>
      <c r="E129" s="40"/>
      <c r="F129" s="45"/>
      <c r="G129" s="46"/>
      <c r="H129" s="47">
        <f t="shared" si="5"/>
        <v>0</v>
      </c>
      <c r="I129" s="48"/>
      <c r="J129" s="41"/>
      <c r="K129" s="81">
        <f t="shared" si="8"/>
        <v>0</v>
      </c>
      <c r="L129" s="42">
        <f t="shared" si="6"/>
        <v>0</v>
      </c>
    </row>
    <row r="130" spans="1:12" s="43" customFormat="1" ht="13" x14ac:dyDescent="0.3">
      <c r="A130" s="44"/>
      <c r="B130" s="80"/>
      <c r="C130" s="50"/>
      <c r="D130" s="51"/>
      <c r="E130" s="40"/>
      <c r="F130" s="45"/>
      <c r="G130" s="46"/>
      <c r="H130" s="47">
        <f t="shared" si="5"/>
        <v>0</v>
      </c>
      <c r="I130" s="48"/>
      <c r="J130" s="41"/>
      <c r="K130" s="81">
        <f t="shared" si="8"/>
        <v>0</v>
      </c>
      <c r="L130" s="42">
        <f t="shared" si="6"/>
        <v>0</v>
      </c>
    </row>
    <row r="131" spans="1:12" s="43" customFormat="1" ht="13" x14ac:dyDescent="0.3">
      <c r="A131" s="44"/>
      <c r="B131" s="80"/>
      <c r="C131" s="50"/>
      <c r="D131" s="51"/>
      <c r="E131" s="40"/>
      <c r="F131" s="45"/>
      <c r="G131" s="46"/>
      <c r="H131" s="47">
        <f t="shared" si="5"/>
        <v>0</v>
      </c>
      <c r="I131" s="48"/>
      <c r="J131" s="41"/>
      <c r="K131" s="81">
        <f t="shared" si="8"/>
        <v>0</v>
      </c>
      <c r="L131" s="42">
        <f t="shared" si="6"/>
        <v>0</v>
      </c>
    </row>
    <row r="132" spans="1:12" s="43" customFormat="1" ht="13" x14ac:dyDescent="0.3">
      <c r="A132" s="44"/>
      <c r="B132" s="80"/>
      <c r="C132" s="50"/>
      <c r="D132" s="51"/>
      <c r="E132" s="40"/>
      <c r="F132" s="45"/>
      <c r="G132" s="46"/>
      <c r="H132" s="47">
        <f t="shared" si="5"/>
        <v>0</v>
      </c>
      <c r="I132" s="48"/>
      <c r="J132" s="41"/>
      <c r="K132" s="81">
        <f t="shared" si="8"/>
        <v>0</v>
      </c>
      <c r="L132" s="42">
        <f t="shared" si="6"/>
        <v>0</v>
      </c>
    </row>
    <row r="133" spans="1:12" s="43" customFormat="1" ht="13" x14ac:dyDescent="0.3">
      <c r="A133" s="44"/>
      <c r="B133" s="80"/>
      <c r="C133" s="50"/>
      <c r="D133" s="51"/>
      <c r="E133" s="40"/>
      <c r="F133" s="45"/>
      <c r="G133" s="46"/>
      <c r="H133" s="47">
        <f t="shared" ref="H133" si="9">H132-F133+G133</f>
        <v>0</v>
      </c>
      <c r="I133" s="48"/>
      <c r="J133" s="41"/>
      <c r="K133" s="81">
        <f t="shared" ref="K133" si="10">K132-I133+J133</f>
        <v>0</v>
      </c>
      <c r="L133" s="42">
        <f t="shared" ref="L133" si="11">H133+K133</f>
        <v>0</v>
      </c>
    </row>
    <row r="134" spans="1:12" s="43" customFormat="1" ht="13" x14ac:dyDescent="0.3">
      <c r="A134" s="44"/>
      <c r="B134" s="80"/>
      <c r="C134" s="50"/>
      <c r="D134" s="51"/>
      <c r="E134" s="40"/>
      <c r="F134" s="45"/>
      <c r="G134" s="46"/>
      <c r="H134" s="47">
        <f t="shared" ref="H134:H138" si="12">H133-F134+G134</f>
        <v>0</v>
      </c>
      <c r="I134" s="48"/>
      <c r="J134" s="41"/>
      <c r="K134" s="81">
        <f t="shared" ref="K134:K138" si="13">K133-I134+J134</f>
        <v>0</v>
      </c>
      <c r="L134" s="42">
        <f t="shared" ref="L134:L138" si="14">H134+K134</f>
        <v>0</v>
      </c>
    </row>
    <row r="135" spans="1:12" s="43" customFormat="1" ht="13" x14ac:dyDescent="0.3">
      <c r="A135" s="44"/>
      <c r="B135" s="80"/>
      <c r="C135" s="50"/>
      <c r="D135" s="51"/>
      <c r="E135" s="40"/>
      <c r="F135" s="45"/>
      <c r="G135" s="46"/>
      <c r="H135" s="47">
        <f t="shared" si="12"/>
        <v>0</v>
      </c>
      <c r="I135" s="48"/>
      <c r="J135" s="41"/>
      <c r="K135" s="81">
        <f t="shared" si="13"/>
        <v>0</v>
      </c>
      <c r="L135" s="42">
        <f t="shared" si="14"/>
        <v>0</v>
      </c>
    </row>
    <row r="136" spans="1:12" s="43" customFormat="1" ht="13" x14ac:dyDescent="0.3">
      <c r="A136" s="44"/>
      <c r="B136" s="80"/>
      <c r="C136" s="50"/>
      <c r="D136" s="51"/>
      <c r="E136" s="40"/>
      <c r="F136" s="45"/>
      <c r="G136" s="46"/>
      <c r="H136" s="47">
        <f t="shared" ref="H136" si="15">H135-F136+G136</f>
        <v>0</v>
      </c>
      <c r="I136" s="48"/>
      <c r="J136" s="41"/>
      <c r="K136" s="81">
        <f t="shared" ref="K136" si="16">K135-I136+J136</f>
        <v>0</v>
      </c>
      <c r="L136" s="42">
        <f t="shared" ref="L136" si="17">H136+K136</f>
        <v>0</v>
      </c>
    </row>
    <row r="137" spans="1:12" s="43" customFormat="1" ht="13" x14ac:dyDescent="0.3">
      <c r="A137" s="44"/>
      <c r="B137" s="80"/>
      <c r="C137" s="50"/>
      <c r="D137" s="51"/>
      <c r="E137" s="40"/>
      <c r="F137" s="45"/>
      <c r="G137" s="46"/>
      <c r="H137" s="47">
        <f t="shared" si="12"/>
        <v>0</v>
      </c>
      <c r="I137" s="45"/>
      <c r="J137" s="41"/>
      <c r="K137" s="81">
        <f t="shared" si="13"/>
        <v>0</v>
      </c>
      <c r="L137" s="42">
        <f t="shared" si="14"/>
        <v>0</v>
      </c>
    </row>
    <row r="138" spans="1:12" s="43" customFormat="1" ht="13" x14ac:dyDescent="0.3">
      <c r="A138" s="44"/>
      <c r="B138" s="80"/>
      <c r="C138" s="50"/>
      <c r="D138" s="51"/>
      <c r="E138" s="40"/>
      <c r="F138" s="45"/>
      <c r="G138" s="46"/>
      <c r="H138" s="47">
        <f t="shared" si="12"/>
        <v>0</v>
      </c>
      <c r="I138" s="45"/>
      <c r="J138" s="41"/>
      <c r="K138" s="81">
        <f t="shared" si="13"/>
        <v>0</v>
      </c>
      <c r="L138" s="42">
        <f t="shared" si="14"/>
        <v>0</v>
      </c>
    </row>
    <row r="139" spans="1:12" s="43" customFormat="1" ht="13" x14ac:dyDescent="0.3">
      <c r="A139" s="44"/>
      <c r="B139" s="80"/>
      <c r="C139" s="50"/>
      <c r="D139" s="51"/>
      <c r="E139" s="40"/>
      <c r="F139" s="45"/>
      <c r="G139" s="46"/>
      <c r="H139" s="47">
        <f t="shared" ref="H139:H166" si="18">H138-F139+G139</f>
        <v>0</v>
      </c>
      <c r="I139" s="45"/>
      <c r="J139" s="41"/>
      <c r="K139" s="81">
        <f t="shared" ref="K139:K165" si="19">K138-I139+J139</f>
        <v>0</v>
      </c>
      <c r="L139" s="42">
        <f t="shared" ref="L139:L147" si="20">H139+K139</f>
        <v>0</v>
      </c>
    </row>
    <row r="140" spans="1:12" s="43" customFormat="1" ht="13" x14ac:dyDescent="0.3">
      <c r="A140" s="44"/>
      <c r="B140" s="80"/>
      <c r="C140" s="50"/>
      <c r="D140" s="51"/>
      <c r="E140" s="40"/>
      <c r="F140" s="45"/>
      <c r="G140" s="46"/>
      <c r="H140" s="47">
        <f t="shared" si="18"/>
        <v>0</v>
      </c>
      <c r="I140" s="45"/>
      <c r="J140" s="41"/>
      <c r="K140" s="81">
        <f t="shared" si="19"/>
        <v>0</v>
      </c>
      <c r="L140" s="42">
        <f t="shared" si="20"/>
        <v>0</v>
      </c>
    </row>
    <row r="141" spans="1:12" s="43" customFormat="1" ht="13" x14ac:dyDescent="0.3">
      <c r="A141" s="44"/>
      <c r="B141" s="80"/>
      <c r="C141" s="50"/>
      <c r="D141" s="51"/>
      <c r="E141" s="40"/>
      <c r="F141" s="45"/>
      <c r="G141" s="46"/>
      <c r="H141" s="47">
        <f t="shared" si="18"/>
        <v>0</v>
      </c>
      <c r="I141" s="45"/>
      <c r="J141" s="41"/>
      <c r="K141" s="81">
        <f t="shared" si="19"/>
        <v>0</v>
      </c>
      <c r="L141" s="42">
        <f t="shared" si="20"/>
        <v>0</v>
      </c>
    </row>
    <row r="142" spans="1:12" s="43" customFormat="1" ht="13" x14ac:dyDescent="0.3">
      <c r="A142" s="44"/>
      <c r="B142" s="80"/>
      <c r="C142" s="50"/>
      <c r="D142" s="51"/>
      <c r="E142" s="40"/>
      <c r="F142" s="45"/>
      <c r="G142" s="46"/>
      <c r="H142" s="47">
        <f t="shared" si="18"/>
        <v>0</v>
      </c>
      <c r="I142" s="48"/>
      <c r="J142" s="41"/>
      <c r="K142" s="81">
        <f t="shared" si="19"/>
        <v>0</v>
      </c>
      <c r="L142" s="42">
        <f t="shared" si="20"/>
        <v>0</v>
      </c>
    </row>
    <row r="143" spans="1:12" s="43" customFormat="1" ht="13" x14ac:dyDescent="0.3">
      <c r="A143" s="44"/>
      <c r="B143" s="80"/>
      <c r="C143" s="50"/>
      <c r="D143" s="51"/>
      <c r="E143" s="40"/>
      <c r="F143" s="45"/>
      <c r="G143" s="46"/>
      <c r="H143" s="47">
        <f t="shared" si="18"/>
        <v>0</v>
      </c>
      <c r="I143" s="48"/>
      <c r="J143" s="41"/>
      <c r="K143" s="81">
        <f t="shared" si="19"/>
        <v>0</v>
      </c>
      <c r="L143" s="42">
        <f t="shared" si="20"/>
        <v>0</v>
      </c>
    </row>
    <row r="144" spans="1:12" s="43" customFormat="1" ht="13" x14ac:dyDescent="0.3">
      <c r="A144" s="44"/>
      <c r="B144" s="80"/>
      <c r="C144" s="50"/>
      <c r="D144" s="51"/>
      <c r="E144" s="40"/>
      <c r="F144" s="45"/>
      <c r="G144" s="46"/>
      <c r="H144" s="47">
        <f t="shared" si="18"/>
        <v>0</v>
      </c>
      <c r="I144" s="48"/>
      <c r="J144" s="41"/>
      <c r="K144" s="81">
        <f t="shared" si="19"/>
        <v>0</v>
      </c>
      <c r="L144" s="42">
        <f t="shared" si="20"/>
        <v>0</v>
      </c>
    </row>
    <row r="145" spans="1:12" s="43" customFormat="1" ht="13" x14ac:dyDescent="0.3">
      <c r="A145" s="44"/>
      <c r="B145" s="80"/>
      <c r="C145" s="50"/>
      <c r="D145" s="51"/>
      <c r="E145" s="40"/>
      <c r="F145" s="45"/>
      <c r="G145" s="46"/>
      <c r="H145" s="47">
        <f t="shared" si="18"/>
        <v>0</v>
      </c>
      <c r="I145" s="48"/>
      <c r="J145" s="41"/>
      <c r="K145" s="81">
        <f t="shared" si="19"/>
        <v>0</v>
      </c>
      <c r="L145" s="42">
        <f t="shared" si="20"/>
        <v>0</v>
      </c>
    </row>
    <row r="146" spans="1:12" s="43" customFormat="1" ht="13" x14ac:dyDescent="0.3">
      <c r="A146" s="44"/>
      <c r="B146" s="80"/>
      <c r="C146" s="50"/>
      <c r="D146" s="51"/>
      <c r="E146" s="40"/>
      <c r="F146" s="45"/>
      <c r="G146" s="46"/>
      <c r="H146" s="47">
        <f t="shared" si="18"/>
        <v>0</v>
      </c>
      <c r="I146" s="48"/>
      <c r="J146" s="41"/>
      <c r="K146" s="81">
        <f t="shared" si="19"/>
        <v>0</v>
      </c>
      <c r="L146" s="42">
        <f t="shared" si="20"/>
        <v>0</v>
      </c>
    </row>
    <row r="147" spans="1:12" s="43" customFormat="1" ht="13" x14ac:dyDescent="0.3">
      <c r="A147" s="44"/>
      <c r="B147" s="80"/>
      <c r="C147" s="50"/>
      <c r="D147" s="51"/>
      <c r="E147" s="40"/>
      <c r="F147" s="45"/>
      <c r="G147" s="46"/>
      <c r="H147" s="47">
        <f t="shared" si="18"/>
        <v>0</v>
      </c>
      <c r="I147" s="48"/>
      <c r="J147" s="41"/>
      <c r="K147" s="81">
        <f t="shared" si="19"/>
        <v>0</v>
      </c>
      <c r="L147" s="42">
        <f t="shared" si="20"/>
        <v>0</v>
      </c>
    </row>
    <row r="148" spans="1:12" s="43" customFormat="1" ht="13" x14ac:dyDescent="0.3">
      <c r="A148" s="44"/>
      <c r="B148" s="80"/>
      <c r="C148" s="50"/>
      <c r="D148" s="51"/>
      <c r="E148" s="40"/>
      <c r="F148" s="45"/>
      <c r="G148" s="46"/>
      <c r="H148" s="47">
        <f t="shared" si="18"/>
        <v>0</v>
      </c>
      <c r="I148" s="48"/>
      <c r="J148" s="41"/>
      <c r="K148" s="81">
        <f t="shared" si="19"/>
        <v>0</v>
      </c>
      <c r="L148" s="42">
        <f t="shared" ref="L148:L212" si="21">H148+K148</f>
        <v>0</v>
      </c>
    </row>
    <row r="149" spans="1:12" s="43" customFormat="1" ht="13" x14ac:dyDescent="0.3">
      <c r="A149" s="44"/>
      <c r="B149" s="80"/>
      <c r="C149" s="50"/>
      <c r="D149" s="51"/>
      <c r="E149" s="40"/>
      <c r="F149" s="45"/>
      <c r="G149" s="46"/>
      <c r="H149" s="47">
        <f t="shared" si="18"/>
        <v>0</v>
      </c>
      <c r="I149" s="48"/>
      <c r="J149" s="41"/>
      <c r="K149" s="81">
        <f t="shared" si="19"/>
        <v>0</v>
      </c>
      <c r="L149" s="42">
        <f t="shared" si="21"/>
        <v>0</v>
      </c>
    </row>
    <row r="150" spans="1:12" s="43" customFormat="1" ht="13" x14ac:dyDescent="0.3">
      <c r="A150" s="44"/>
      <c r="B150" s="80"/>
      <c r="C150" s="50"/>
      <c r="D150" s="51"/>
      <c r="E150" s="40"/>
      <c r="F150" s="45"/>
      <c r="G150" s="46"/>
      <c r="H150" s="47">
        <f t="shared" si="18"/>
        <v>0</v>
      </c>
      <c r="I150" s="48"/>
      <c r="J150" s="41"/>
      <c r="K150" s="81">
        <f t="shared" si="19"/>
        <v>0</v>
      </c>
      <c r="L150" s="42">
        <f t="shared" si="21"/>
        <v>0</v>
      </c>
    </row>
    <row r="151" spans="1:12" s="43" customFormat="1" ht="13" x14ac:dyDescent="0.3">
      <c r="A151" s="44"/>
      <c r="B151" s="80"/>
      <c r="C151" s="50"/>
      <c r="D151" s="51"/>
      <c r="E151" s="40"/>
      <c r="F151" s="45"/>
      <c r="G151" s="46"/>
      <c r="H151" s="47">
        <f t="shared" si="18"/>
        <v>0</v>
      </c>
      <c r="I151" s="48"/>
      <c r="J151" s="41"/>
      <c r="K151" s="81">
        <f t="shared" si="19"/>
        <v>0</v>
      </c>
      <c r="L151" s="42">
        <f t="shared" si="21"/>
        <v>0</v>
      </c>
    </row>
    <row r="152" spans="1:12" s="43" customFormat="1" ht="13" x14ac:dyDescent="0.3">
      <c r="A152" s="44"/>
      <c r="B152" s="80"/>
      <c r="C152" s="50"/>
      <c r="D152" s="51"/>
      <c r="E152" s="40"/>
      <c r="F152" s="45"/>
      <c r="G152" s="46"/>
      <c r="H152" s="47">
        <f t="shared" si="18"/>
        <v>0</v>
      </c>
      <c r="I152" s="48"/>
      <c r="J152" s="41"/>
      <c r="K152" s="81">
        <f t="shared" si="19"/>
        <v>0</v>
      </c>
      <c r="L152" s="42">
        <f t="shared" si="21"/>
        <v>0</v>
      </c>
    </row>
    <row r="153" spans="1:12" s="43" customFormat="1" ht="13" x14ac:dyDescent="0.3">
      <c r="A153" s="44"/>
      <c r="B153" s="80"/>
      <c r="C153" s="50"/>
      <c r="D153" s="51"/>
      <c r="E153" s="40"/>
      <c r="F153" s="45"/>
      <c r="G153" s="46"/>
      <c r="H153" s="47">
        <f t="shared" si="18"/>
        <v>0</v>
      </c>
      <c r="I153" s="48"/>
      <c r="J153" s="41"/>
      <c r="K153" s="81">
        <f t="shared" si="19"/>
        <v>0</v>
      </c>
      <c r="L153" s="42">
        <f t="shared" si="21"/>
        <v>0</v>
      </c>
    </row>
    <row r="154" spans="1:12" s="43" customFormat="1" ht="13" x14ac:dyDescent="0.3">
      <c r="A154" s="44"/>
      <c r="B154" s="80"/>
      <c r="C154" s="50"/>
      <c r="D154" s="51"/>
      <c r="E154" s="40"/>
      <c r="F154" s="45"/>
      <c r="G154" s="46"/>
      <c r="H154" s="47">
        <f t="shared" si="18"/>
        <v>0</v>
      </c>
      <c r="I154" s="48"/>
      <c r="J154" s="41"/>
      <c r="K154" s="81">
        <f>K153-I154+J154</f>
        <v>0</v>
      </c>
      <c r="L154" s="42">
        <f t="shared" si="21"/>
        <v>0</v>
      </c>
    </row>
    <row r="155" spans="1:12" s="43" customFormat="1" ht="13" x14ac:dyDescent="0.3">
      <c r="A155" s="44"/>
      <c r="B155" s="80"/>
      <c r="C155" s="50"/>
      <c r="D155" s="51"/>
      <c r="E155" s="40"/>
      <c r="F155" s="45"/>
      <c r="G155" s="46"/>
      <c r="H155" s="47">
        <f t="shared" si="18"/>
        <v>0</v>
      </c>
      <c r="I155" s="139"/>
      <c r="J155" s="41"/>
      <c r="K155" s="81">
        <f>K154-I155+J155</f>
        <v>0</v>
      </c>
      <c r="L155" s="42">
        <f t="shared" si="21"/>
        <v>0</v>
      </c>
    </row>
    <row r="156" spans="1:12" s="43" customFormat="1" ht="13" x14ac:dyDescent="0.3">
      <c r="A156" s="44"/>
      <c r="B156" s="80"/>
      <c r="C156" s="50"/>
      <c r="D156" s="51"/>
      <c r="E156" s="40"/>
      <c r="F156" s="45"/>
      <c r="G156" s="46"/>
      <c r="H156" s="47">
        <f t="shared" si="18"/>
        <v>0</v>
      </c>
      <c r="I156" s="48"/>
      <c r="J156" s="41"/>
      <c r="K156" s="81">
        <f>K155-I156+J156</f>
        <v>0</v>
      </c>
      <c r="L156" s="42">
        <f t="shared" si="21"/>
        <v>0</v>
      </c>
    </row>
    <row r="157" spans="1:12" s="43" customFormat="1" ht="13" x14ac:dyDescent="0.3">
      <c r="A157" s="44"/>
      <c r="B157" s="80"/>
      <c r="C157" s="50"/>
      <c r="D157" s="51"/>
      <c r="E157" s="40"/>
      <c r="F157" s="45"/>
      <c r="G157" s="46"/>
      <c r="H157" s="47">
        <f t="shared" si="18"/>
        <v>0</v>
      </c>
      <c r="I157" s="48"/>
      <c r="J157" s="41"/>
      <c r="K157" s="81">
        <f t="shared" si="19"/>
        <v>0</v>
      </c>
      <c r="L157" s="42">
        <f t="shared" si="21"/>
        <v>0</v>
      </c>
    </row>
    <row r="158" spans="1:12" s="43" customFormat="1" ht="13" x14ac:dyDescent="0.3">
      <c r="A158" s="44"/>
      <c r="B158" s="80"/>
      <c r="C158" s="50"/>
      <c r="D158" s="51"/>
      <c r="E158" s="40"/>
      <c r="F158" s="45"/>
      <c r="G158" s="46"/>
      <c r="H158" s="47">
        <f t="shared" si="18"/>
        <v>0</v>
      </c>
      <c r="I158" s="48"/>
      <c r="J158" s="41"/>
      <c r="K158" s="81">
        <f t="shared" si="19"/>
        <v>0</v>
      </c>
      <c r="L158" s="42">
        <f t="shared" si="21"/>
        <v>0</v>
      </c>
    </row>
    <row r="159" spans="1:12" s="43" customFormat="1" ht="13" x14ac:dyDescent="0.3">
      <c r="A159" s="44"/>
      <c r="B159" s="80"/>
      <c r="C159" s="50"/>
      <c r="D159" s="51"/>
      <c r="E159" s="40"/>
      <c r="F159" s="45"/>
      <c r="G159" s="46"/>
      <c r="H159" s="47">
        <f t="shared" si="18"/>
        <v>0</v>
      </c>
      <c r="I159" s="48"/>
      <c r="J159" s="41"/>
      <c r="K159" s="81">
        <f t="shared" si="19"/>
        <v>0</v>
      </c>
      <c r="L159" s="42">
        <f t="shared" si="21"/>
        <v>0</v>
      </c>
    </row>
    <row r="160" spans="1:12" s="43" customFormat="1" ht="13" x14ac:dyDescent="0.3">
      <c r="A160" s="44"/>
      <c r="B160" s="80"/>
      <c r="C160" s="50"/>
      <c r="D160" s="51"/>
      <c r="E160" s="40"/>
      <c r="F160" s="45"/>
      <c r="G160" s="46"/>
      <c r="H160" s="47">
        <f t="shared" si="18"/>
        <v>0</v>
      </c>
      <c r="I160" s="48"/>
      <c r="J160" s="41"/>
      <c r="K160" s="81">
        <f t="shared" si="19"/>
        <v>0</v>
      </c>
      <c r="L160" s="42">
        <f t="shared" si="21"/>
        <v>0</v>
      </c>
    </row>
    <row r="161" spans="1:12" s="43" customFormat="1" ht="13" x14ac:dyDescent="0.3">
      <c r="A161" s="44"/>
      <c r="B161" s="80"/>
      <c r="C161" s="50"/>
      <c r="D161" s="51"/>
      <c r="E161" s="40"/>
      <c r="F161" s="45"/>
      <c r="G161" s="46"/>
      <c r="H161" s="47">
        <f t="shared" si="18"/>
        <v>0</v>
      </c>
      <c r="I161" s="48"/>
      <c r="J161" s="41"/>
      <c r="K161" s="81">
        <f t="shared" si="19"/>
        <v>0</v>
      </c>
      <c r="L161" s="42">
        <f t="shared" si="21"/>
        <v>0</v>
      </c>
    </row>
    <row r="162" spans="1:12" s="43" customFormat="1" ht="13" x14ac:dyDescent="0.3">
      <c r="A162" s="44"/>
      <c r="B162" s="80"/>
      <c r="C162" s="50"/>
      <c r="D162" s="51"/>
      <c r="E162" s="40"/>
      <c r="F162" s="45"/>
      <c r="G162" s="46"/>
      <c r="H162" s="47">
        <f t="shared" si="18"/>
        <v>0</v>
      </c>
      <c r="I162" s="48"/>
      <c r="J162" s="41"/>
      <c r="K162" s="81">
        <f t="shared" si="19"/>
        <v>0</v>
      </c>
      <c r="L162" s="42">
        <f t="shared" si="21"/>
        <v>0</v>
      </c>
    </row>
    <row r="163" spans="1:12" s="43" customFormat="1" ht="13" x14ac:dyDescent="0.3">
      <c r="A163" s="44"/>
      <c r="B163" s="80"/>
      <c r="C163" s="50"/>
      <c r="D163" s="51"/>
      <c r="E163" s="40"/>
      <c r="F163" s="45"/>
      <c r="G163" s="46"/>
      <c r="H163" s="47">
        <f t="shared" si="18"/>
        <v>0</v>
      </c>
      <c r="I163" s="48"/>
      <c r="J163" s="41"/>
      <c r="K163" s="81">
        <f t="shared" si="19"/>
        <v>0</v>
      </c>
      <c r="L163" s="42">
        <f t="shared" si="21"/>
        <v>0</v>
      </c>
    </row>
    <row r="164" spans="1:12" s="43" customFormat="1" ht="13" x14ac:dyDescent="0.3">
      <c r="A164" s="44"/>
      <c r="B164" s="80"/>
      <c r="C164" s="50"/>
      <c r="D164" s="51"/>
      <c r="E164" s="40"/>
      <c r="F164" s="45"/>
      <c r="G164" s="46"/>
      <c r="H164" s="47">
        <f t="shared" si="18"/>
        <v>0</v>
      </c>
      <c r="I164" s="48"/>
      <c r="J164" s="41"/>
      <c r="K164" s="81">
        <f t="shared" si="19"/>
        <v>0</v>
      </c>
      <c r="L164" s="42">
        <f t="shared" si="21"/>
        <v>0</v>
      </c>
    </row>
    <row r="165" spans="1:12" s="43" customFormat="1" ht="13" x14ac:dyDescent="0.3">
      <c r="A165" s="44"/>
      <c r="B165" s="80"/>
      <c r="C165" s="50"/>
      <c r="D165" s="51"/>
      <c r="E165" s="40"/>
      <c r="F165" s="45"/>
      <c r="G165" s="46"/>
      <c r="H165" s="47">
        <f t="shared" si="18"/>
        <v>0</v>
      </c>
      <c r="I165" s="48"/>
      <c r="J165" s="41"/>
      <c r="K165" s="81">
        <f t="shared" si="19"/>
        <v>0</v>
      </c>
      <c r="L165" s="42">
        <f t="shared" si="21"/>
        <v>0</v>
      </c>
    </row>
    <row r="166" spans="1:12" s="43" customFormat="1" ht="13" x14ac:dyDescent="0.3">
      <c r="A166" s="44"/>
      <c r="B166" s="80"/>
      <c r="C166" s="50"/>
      <c r="D166" s="51"/>
      <c r="E166" s="40"/>
      <c r="F166" s="45"/>
      <c r="G166" s="46"/>
      <c r="H166" s="47">
        <f t="shared" si="18"/>
        <v>0</v>
      </c>
      <c r="I166" s="48"/>
      <c r="J166" s="41"/>
      <c r="K166" s="81">
        <f t="shared" ref="K166:K230" si="22">K165-I166+J166</f>
        <v>0</v>
      </c>
      <c r="L166" s="42">
        <f t="shared" si="21"/>
        <v>0</v>
      </c>
    </row>
    <row r="167" spans="1:12" s="43" customFormat="1" ht="13" x14ac:dyDescent="0.3">
      <c r="A167" s="44"/>
      <c r="B167" s="80"/>
      <c r="C167" s="50"/>
      <c r="D167" s="51"/>
      <c r="E167" s="40"/>
      <c r="F167" s="45"/>
      <c r="G167" s="46"/>
      <c r="H167" s="47">
        <f t="shared" ref="H167:H231" si="23">H166-F167+G167</f>
        <v>0</v>
      </c>
      <c r="I167" s="48"/>
      <c r="J167" s="41"/>
      <c r="K167" s="81">
        <f t="shared" si="22"/>
        <v>0</v>
      </c>
      <c r="L167" s="42">
        <f t="shared" si="21"/>
        <v>0</v>
      </c>
    </row>
    <row r="168" spans="1:12" s="43" customFormat="1" ht="13" x14ac:dyDescent="0.3">
      <c r="A168" s="44"/>
      <c r="B168" s="80"/>
      <c r="C168" s="50"/>
      <c r="D168" s="51"/>
      <c r="E168" s="40"/>
      <c r="F168" s="45"/>
      <c r="G168" s="46"/>
      <c r="H168" s="47">
        <f t="shared" si="23"/>
        <v>0</v>
      </c>
      <c r="I168" s="48"/>
      <c r="J168" s="41"/>
      <c r="K168" s="81">
        <f t="shared" si="22"/>
        <v>0</v>
      </c>
      <c r="L168" s="42">
        <f t="shared" si="21"/>
        <v>0</v>
      </c>
    </row>
    <row r="169" spans="1:12" s="43" customFormat="1" ht="13" x14ac:dyDescent="0.3">
      <c r="A169" s="44"/>
      <c r="B169" s="80"/>
      <c r="C169" s="50"/>
      <c r="D169" s="51"/>
      <c r="E169" s="40"/>
      <c r="F169" s="45"/>
      <c r="G169" s="46"/>
      <c r="H169" s="47">
        <f t="shared" si="23"/>
        <v>0</v>
      </c>
      <c r="I169" s="48"/>
      <c r="J169" s="41"/>
      <c r="K169" s="81">
        <f t="shared" si="22"/>
        <v>0</v>
      </c>
      <c r="L169" s="42">
        <f t="shared" si="21"/>
        <v>0</v>
      </c>
    </row>
    <row r="170" spans="1:12" s="43" customFormat="1" ht="13" x14ac:dyDescent="0.3">
      <c r="A170" s="44"/>
      <c r="B170" s="80"/>
      <c r="C170" s="50"/>
      <c r="D170" s="51"/>
      <c r="E170" s="40"/>
      <c r="F170" s="45"/>
      <c r="G170" s="46"/>
      <c r="H170" s="47">
        <f t="shared" si="23"/>
        <v>0</v>
      </c>
      <c r="I170" s="48"/>
      <c r="J170" s="41"/>
      <c r="K170" s="81">
        <f t="shared" si="22"/>
        <v>0</v>
      </c>
      <c r="L170" s="42">
        <f t="shared" si="21"/>
        <v>0</v>
      </c>
    </row>
    <row r="171" spans="1:12" s="43" customFormat="1" ht="13" x14ac:dyDescent="0.3">
      <c r="A171" s="44"/>
      <c r="B171" s="80"/>
      <c r="C171" s="50"/>
      <c r="D171" s="51"/>
      <c r="E171" s="40"/>
      <c r="F171" s="45"/>
      <c r="G171" s="46"/>
      <c r="H171" s="47">
        <f t="shared" si="23"/>
        <v>0</v>
      </c>
      <c r="I171" s="48"/>
      <c r="J171" s="41"/>
      <c r="K171" s="81">
        <f t="shared" si="22"/>
        <v>0</v>
      </c>
      <c r="L171" s="42">
        <f t="shared" si="21"/>
        <v>0</v>
      </c>
    </row>
    <row r="172" spans="1:12" s="43" customFormat="1" ht="13" x14ac:dyDescent="0.3">
      <c r="A172" s="44"/>
      <c r="B172" s="80"/>
      <c r="C172" s="50"/>
      <c r="D172" s="51"/>
      <c r="E172" s="40"/>
      <c r="F172" s="45"/>
      <c r="G172" s="46"/>
      <c r="H172" s="47">
        <f t="shared" si="23"/>
        <v>0</v>
      </c>
      <c r="I172" s="48"/>
      <c r="J172" s="41"/>
      <c r="K172" s="81">
        <f t="shared" si="22"/>
        <v>0</v>
      </c>
      <c r="L172" s="42">
        <f t="shared" si="21"/>
        <v>0</v>
      </c>
    </row>
    <row r="173" spans="1:12" s="43" customFormat="1" ht="13" x14ac:dyDescent="0.3">
      <c r="A173" s="44"/>
      <c r="B173" s="80"/>
      <c r="C173" s="50"/>
      <c r="D173" s="51"/>
      <c r="E173" s="40"/>
      <c r="F173" s="45"/>
      <c r="G173" s="46"/>
      <c r="H173" s="47">
        <f t="shared" si="23"/>
        <v>0</v>
      </c>
      <c r="I173" s="48"/>
      <c r="J173" s="41"/>
      <c r="K173" s="81">
        <f t="shared" si="22"/>
        <v>0</v>
      </c>
      <c r="L173" s="42">
        <f t="shared" si="21"/>
        <v>0</v>
      </c>
    </row>
    <row r="174" spans="1:12" s="43" customFormat="1" ht="13" x14ac:dyDescent="0.3">
      <c r="A174" s="44"/>
      <c r="B174" s="80"/>
      <c r="C174" s="50"/>
      <c r="D174" s="51"/>
      <c r="E174" s="40"/>
      <c r="F174" s="45"/>
      <c r="G174" s="46"/>
      <c r="H174" s="47">
        <f t="shared" si="23"/>
        <v>0</v>
      </c>
      <c r="I174" s="48"/>
      <c r="J174" s="41"/>
      <c r="K174" s="81">
        <f t="shared" si="22"/>
        <v>0</v>
      </c>
      <c r="L174" s="42">
        <f t="shared" si="21"/>
        <v>0</v>
      </c>
    </row>
    <row r="175" spans="1:12" s="43" customFormat="1" ht="13" x14ac:dyDescent="0.3">
      <c r="A175" s="44"/>
      <c r="B175" s="80"/>
      <c r="C175" s="50"/>
      <c r="D175" s="51"/>
      <c r="E175" s="40"/>
      <c r="F175" s="45"/>
      <c r="G175" s="46"/>
      <c r="H175" s="47">
        <f t="shared" si="23"/>
        <v>0</v>
      </c>
      <c r="I175" s="48"/>
      <c r="J175" s="41"/>
      <c r="K175" s="81">
        <f t="shared" si="22"/>
        <v>0</v>
      </c>
      <c r="L175" s="42">
        <f t="shared" si="21"/>
        <v>0</v>
      </c>
    </row>
    <row r="176" spans="1:12" s="43" customFormat="1" ht="13" x14ac:dyDescent="0.3">
      <c r="A176" s="44"/>
      <c r="B176" s="80"/>
      <c r="C176" s="50"/>
      <c r="D176" s="51"/>
      <c r="E176" s="40"/>
      <c r="F176" s="45"/>
      <c r="G176" s="46"/>
      <c r="H176" s="47">
        <f t="shared" si="23"/>
        <v>0</v>
      </c>
      <c r="I176" s="48"/>
      <c r="J176" s="41"/>
      <c r="K176" s="81">
        <f t="shared" si="22"/>
        <v>0</v>
      </c>
      <c r="L176" s="42">
        <f t="shared" si="21"/>
        <v>0</v>
      </c>
    </row>
    <row r="177" spans="1:12" s="43" customFormat="1" ht="13" x14ac:dyDescent="0.3">
      <c r="A177" s="44"/>
      <c r="B177" s="80"/>
      <c r="C177" s="50"/>
      <c r="D177" s="51"/>
      <c r="E177" s="40"/>
      <c r="F177" s="45"/>
      <c r="G177" s="46"/>
      <c r="H177" s="47">
        <f t="shared" si="23"/>
        <v>0</v>
      </c>
      <c r="I177" s="48"/>
      <c r="J177" s="41"/>
      <c r="K177" s="81">
        <f t="shared" si="22"/>
        <v>0</v>
      </c>
      <c r="L177" s="42">
        <f t="shared" si="21"/>
        <v>0</v>
      </c>
    </row>
    <row r="178" spans="1:12" s="43" customFormat="1" ht="13" x14ac:dyDescent="0.3">
      <c r="A178" s="44"/>
      <c r="B178" s="80"/>
      <c r="C178" s="50"/>
      <c r="D178" s="51"/>
      <c r="E178" s="40"/>
      <c r="F178" s="45"/>
      <c r="G178" s="46"/>
      <c r="H178" s="47">
        <f t="shared" si="23"/>
        <v>0</v>
      </c>
      <c r="I178" s="48"/>
      <c r="J178" s="41"/>
      <c r="K178" s="81">
        <f t="shared" si="22"/>
        <v>0</v>
      </c>
      <c r="L178" s="42">
        <f t="shared" si="21"/>
        <v>0</v>
      </c>
    </row>
    <row r="179" spans="1:12" s="43" customFormat="1" ht="13" x14ac:dyDescent="0.3">
      <c r="A179" s="44"/>
      <c r="B179" s="80"/>
      <c r="C179" s="50"/>
      <c r="D179" s="51"/>
      <c r="E179" s="40"/>
      <c r="F179" s="45"/>
      <c r="G179" s="46"/>
      <c r="H179" s="47">
        <f t="shared" si="23"/>
        <v>0</v>
      </c>
      <c r="I179" s="48"/>
      <c r="J179" s="41"/>
      <c r="K179" s="81">
        <f t="shared" si="22"/>
        <v>0</v>
      </c>
      <c r="L179" s="42">
        <f t="shared" si="21"/>
        <v>0</v>
      </c>
    </row>
    <row r="180" spans="1:12" s="43" customFormat="1" ht="13" x14ac:dyDescent="0.3">
      <c r="A180" s="44"/>
      <c r="B180" s="80"/>
      <c r="C180" s="50"/>
      <c r="D180" s="51"/>
      <c r="E180" s="40"/>
      <c r="F180" s="45"/>
      <c r="G180" s="46"/>
      <c r="H180" s="47">
        <f t="shared" si="23"/>
        <v>0</v>
      </c>
      <c r="I180" s="48"/>
      <c r="J180" s="41"/>
      <c r="K180" s="81">
        <f t="shared" si="22"/>
        <v>0</v>
      </c>
      <c r="L180" s="42">
        <f t="shared" si="21"/>
        <v>0</v>
      </c>
    </row>
    <row r="181" spans="1:12" s="43" customFormat="1" ht="13" x14ac:dyDescent="0.3">
      <c r="A181" s="44"/>
      <c r="B181" s="80"/>
      <c r="C181" s="50"/>
      <c r="D181" s="51"/>
      <c r="E181" s="40"/>
      <c r="F181" s="45"/>
      <c r="G181" s="46"/>
      <c r="H181" s="47">
        <f t="shared" si="23"/>
        <v>0</v>
      </c>
      <c r="I181" s="48"/>
      <c r="J181" s="41"/>
      <c r="K181" s="81">
        <f t="shared" si="22"/>
        <v>0</v>
      </c>
      <c r="L181" s="42">
        <f t="shared" si="21"/>
        <v>0</v>
      </c>
    </row>
    <row r="182" spans="1:12" s="43" customFormat="1" ht="13" x14ac:dyDescent="0.3">
      <c r="A182" s="44"/>
      <c r="B182" s="80"/>
      <c r="C182" s="50"/>
      <c r="D182" s="51"/>
      <c r="E182" s="40"/>
      <c r="F182" s="45"/>
      <c r="G182" s="46"/>
      <c r="H182" s="47">
        <f t="shared" si="23"/>
        <v>0</v>
      </c>
      <c r="I182" s="48"/>
      <c r="J182" s="41"/>
      <c r="K182" s="81">
        <f t="shared" si="22"/>
        <v>0</v>
      </c>
      <c r="L182" s="42">
        <f t="shared" si="21"/>
        <v>0</v>
      </c>
    </row>
    <row r="183" spans="1:12" s="43" customFormat="1" ht="13" x14ac:dyDescent="0.3">
      <c r="A183" s="44"/>
      <c r="B183" s="80"/>
      <c r="C183" s="50"/>
      <c r="D183" s="51"/>
      <c r="E183" s="40"/>
      <c r="F183" s="45"/>
      <c r="G183" s="46"/>
      <c r="H183" s="47">
        <f t="shared" si="23"/>
        <v>0</v>
      </c>
      <c r="I183" s="48"/>
      <c r="J183" s="41"/>
      <c r="K183" s="81">
        <f t="shared" si="22"/>
        <v>0</v>
      </c>
      <c r="L183" s="42">
        <f t="shared" si="21"/>
        <v>0</v>
      </c>
    </row>
    <row r="184" spans="1:12" s="43" customFormat="1" ht="13" x14ac:dyDescent="0.3">
      <c r="A184" s="44"/>
      <c r="B184" s="80"/>
      <c r="C184" s="50"/>
      <c r="D184" s="51"/>
      <c r="E184" s="40"/>
      <c r="F184" s="45"/>
      <c r="G184" s="46"/>
      <c r="H184" s="47">
        <f t="shared" si="23"/>
        <v>0</v>
      </c>
      <c r="I184" s="48"/>
      <c r="J184" s="41"/>
      <c r="K184" s="81">
        <f t="shared" si="22"/>
        <v>0</v>
      </c>
      <c r="L184" s="42">
        <f t="shared" si="21"/>
        <v>0</v>
      </c>
    </row>
    <row r="185" spans="1:12" s="43" customFormat="1" ht="13" x14ac:dyDescent="0.3">
      <c r="A185" s="44"/>
      <c r="B185" s="80"/>
      <c r="C185" s="50"/>
      <c r="D185" s="51"/>
      <c r="E185" s="40"/>
      <c r="F185" s="45"/>
      <c r="G185" s="46"/>
      <c r="H185" s="47">
        <f t="shared" si="23"/>
        <v>0</v>
      </c>
      <c r="I185" s="48"/>
      <c r="J185" s="41"/>
      <c r="K185" s="81">
        <f t="shared" si="22"/>
        <v>0</v>
      </c>
      <c r="L185" s="42">
        <f t="shared" si="21"/>
        <v>0</v>
      </c>
    </row>
    <row r="186" spans="1:12" s="43" customFormat="1" ht="13" x14ac:dyDescent="0.3">
      <c r="A186" s="44"/>
      <c r="B186" s="80"/>
      <c r="C186" s="50"/>
      <c r="D186" s="51"/>
      <c r="E186" s="40"/>
      <c r="F186" s="45"/>
      <c r="G186" s="46"/>
      <c r="H186" s="47">
        <f t="shared" si="23"/>
        <v>0</v>
      </c>
      <c r="I186" s="48"/>
      <c r="J186" s="41"/>
      <c r="K186" s="81">
        <f t="shared" si="22"/>
        <v>0</v>
      </c>
      <c r="L186" s="42">
        <f t="shared" si="21"/>
        <v>0</v>
      </c>
    </row>
    <row r="187" spans="1:12" s="43" customFormat="1" ht="13" x14ac:dyDescent="0.3">
      <c r="A187" s="44"/>
      <c r="B187" s="80"/>
      <c r="C187" s="50"/>
      <c r="D187" s="51"/>
      <c r="E187" s="40"/>
      <c r="F187" s="45"/>
      <c r="G187" s="46"/>
      <c r="H187" s="47">
        <f t="shared" si="23"/>
        <v>0</v>
      </c>
      <c r="I187" s="48"/>
      <c r="J187" s="41"/>
      <c r="K187" s="81">
        <f t="shared" si="22"/>
        <v>0</v>
      </c>
      <c r="L187" s="42">
        <f t="shared" si="21"/>
        <v>0</v>
      </c>
    </row>
    <row r="188" spans="1:12" s="43" customFormat="1" ht="13" x14ac:dyDescent="0.3">
      <c r="A188" s="44"/>
      <c r="B188" s="80"/>
      <c r="C188" s="50"/>
      <c r="D188" s="51"/>
      <c r="E188" s="40"/>
      <c r="F188" s="45"/>
      <c r="G188" s="46"/>
      <c r="H188" s="47">
        <f t="shared" si="23"/>
        <v>0</v>
      </c>
      <c r="I188" s="48"/>
      <c r="J188" s="41"/>
      <c r="K188" s="81">
        <f t="shared" si="22"/>
        <v>0</v>
      </c>
      <c r="L188" s="42">
        <f t="shared" si="21"/>
        <v>0</v>
      </c>
    </row>
    <row r="189" spans="1:12" s="43" customFormat="1" ht="13" x14ac:dyDescent="0.3">
      <c r="A189" s="44"/>
      <c r="B189" s="80"/>
      <c r="C189" s="50"/>
      <c r="D189" s="51"/>
      <c r="E189" s="40"/>
      <c r="F189" s="45"/>
      <c r="G189" s="46"/>
      <c r="H189" s="47">
        <f t="shared" si="23"/>
        <v>0</v>
      </c>
      <c r="I189" s="48"/>
      <c r="J189" s="41"/>
      <c r="K189" s="81">
        <f t="shared" si="22"/>
        <v>0</v>
      </c>
      <c r="L189" s="42">
        <f t="shared" si="21"/>
        <v>0</v>
      </c>
    </row>
    <row r="190" spans="1:12" s="43" customFormat="1" ht="13" x14ac:dyDescent="0.3">
      <c r="A190" s="44"/>
      <c r="B190" s="80"/>
      <c r="C190" s="50"/>
      <c r="D190" s="51"/>
      <c r="E190" s="40"/>
      <c r="F190" s="45"/>
      <c r="G190" s="46"/>
      <c r="H190" s="47">
        <f t="shared" si="23"/>
        <v>0</v>
      </c>
      <c r="I190" s="48"/>
      <c r="J190" s="41"/>
      <c r="K190" s="81">
        <f t="shared" si="22"/>
        <v>0</v>
      </c>
      <c r="L190" s="42">
        <f t="shared" si="21"/>
        <v>0</v>
      </c>
    </row>
    <row r="191" spans="1:12" s="43" customFormat="1" ht="13" x14ac:dyDescent="0.3">
      <c r="A191" s="44"/>
      <c r="B191" s="80"/>
      <c r="C191" s="50"/>
      <c r="D191" s="51"/>
      <c r="E191" s="40"/>
      <c r="F191" s="45"/>
      <c r="G191" s="46"/>
      <c r="H191" s="47">
        <f>H190-F191+G191</f>
        <v>0</v>
      </c>
      <c r="I191" s="48"/>
      <c r="J191" s="41"/>
      <c r="K191" s="81">
        <f t="shared" si="22"/>
        <v>0</v>
      </c>
      <c r="L191" s="42">
        <f>H191+K191</f>
        <v>0</v>
      </c>
    </row>
    <row r="192" spans="1:12" s="43" customFormat="1" ht="13" x14ac:dyDescent="0.3">
      <c r="A192" s="44"/>
      <c r="B192" s="80"/>
      <c r="C192" s="50"/>
      <c r="D192" s="51"/>
      <c r="E192" s="40"/>
      <c r="F192" s="45"/>
      <c r="G192" s="46"/>
      <c r="H192" s="47">
        <f t="shared" si="23"/>
        <v>0</v>
      </c>
      <c r="I192" s="48"/>
      <c r="J192" s="41"/>
      <c r="K192" s="81">
        <f t="shared" si="22"/>
        <v>0</v>
      </c>
      <c r="L192" s="42">
        <f t="shared" si="21"/>
        <v>0</v>
      </c>
    </row>
    <row r="193" spans="1:12" s="43" customFormat="1" ht="13" x14ac:dyDescent="0.3">
      <c r="A193" s="44"/>
      <c r="B193" s="49"/>
      <c r="C193" s="50"/>
      <c r="D193" s="51"/>
      <c r="E193" s="40"/>
      <c r="F193" s="45"/>
      <c r="G193" s="46"/>
      <c r="H193" s="47">
        <f t="shared" si="23"/>
        <v>0</v>
      </c>
      <c r="I193" s="48"/>
      <c r="J193" s="41"/>
      <c r="K193" s="81">
        <f t="shared" si="22"/>
        <v>0</v>
      </c>
      <c r="L193" s="42">
        <f t="shared" si="21"/>
        <v>0</v>
      </c>
    </row>
    <row r="194" spans="1:12" s="43" customFormat="1" ht="13" x14ac:dyDescent="0.3">
      <c r="A194" s="44"/>
      <c r="B194" s="49"/>
      <c r="C194" s="50"/>
      <c r="D194" s="51"/>
      <c r="E194" s="40"/>
      <c r="F194" s="45"/>
      <c r="G194" s="46"/>
      <c r="H194" s="47">
        <f t="shared" si="23"/>
        <v>0</v>
      </c>
      <c r="I194" s="48"/>
      <c r="J194" s="41"/>
      <c r="K194" s="81">
        <f t="shared" si="22"/>
        <v>0</v>
      </c>
      <c r="L194" s="42">
        <f t="shared" si="21"/>
        <v>0</v>
      </c>
    </row>
    <row r="195" spans="1:12" s="43" customFormat="1" ht="13" x14ac:dyDescent="0.3">
      <c r="A195" s="44"/>
      <c r="B195" s="49"/>
      <c r="C195" s="50"/>
      <c r="D195" s="51"/>
      <c r="E195" s="40"/>
      <c r="F195" s="45"/>
      <c r="G195" s="46"/>
      <c r="H195" s="47">
        <f t="shared" si="23"/>
        <v>0</v>
      </c>
      <c r="I195" s="48"/>
      <c r="J195" s="41"/>
      <c r="K195" s="81">
        <f t="shared" si="22"/>
        <v>0</v>
      </c>
      <c r="L195" s="42">
        <f t="shared" si="21"/>
        <v>0</v>
      </c>
    </row>
    <row r="196" spans="1:12" s="43" customFormat="1" ht="13" x14ac:dyDescent="0.3">
      <c r="A196" s="44"/>
      <c r="B196" s="49"/>
      <c r="C196" s="50"/>
      <c r="D196" s="51"/>
      <c r="E196" s="40"/>
      <c r="F196" s="45"/>
      <c r="G196" s="46"/>
      <c r="H196" s="47">
        <f t="shared" si="23"/>
        <v>0</v>
      </c>
      <c r="I196" s="48"/>
      <c r="J196" s="41"/>
      <c r="K196" s="81">
        <f t="shared" si="22"/>
        <v>0</v>
      </c>
      <c r="L196" s="42">
        <f t="shared" si="21"/>
        <v>0</v>
      </c>
    </row>
    <row r="197" spans="1:12" s="43" customFormat="1" ht="13" x14ac:dyDescent="0.3">
      <c r="A197" s="44"/>
      <c r="B197" s="49"/>
      <c r="C197" s="50"/>
      <c r="D197" s="51"/>
      <c r="E197" s="40"/>
      <c r="F197" s="45"/>
      <c r="G197" s="46"/>
      <c r="H197" s="47">
        <f t="shared" si="23"/>
        <v>0</v>
      </c>
      <c r="I197" s="48"/>
      <c r="J197" s="41"/>
      <c r="K197" s="81">
        <f t="shared" si="22"/>
        <v>0</v>
      </c>
      <c r="L197" s="42">
        <f t="shared" si="21"/>
        <v>0</v>
      </c>
    </row>
    <row r="198" spans="1:12" s="43" customFormat="1" ht="13" x14ac:dyDescent="0.3">
      <c r="A198" s="44"/>
      <c r="B198" s="49"/>
      <c r="C198" s="50"/>
      <c r="D198" s="51"/>
      <c r="E198" s="40"/>
      <c r="F198" s="45"/>
      <c r="G198" s="46"/>
      <c r="H198" s="47">
        <f t="shared" si="23"/>
        <v>0</v>
      </c>
      <c r="I198" s="48"/>
      <c r="J198" s="41"/>
      <c r="K198" s="81">
        <f t="shared" si="22"/>
        <v>0</v>
      </c>
      <c r="L198" s="42">
        <f t="shared" si="21"/>
        <v>0</v>
      </c>
    </row>
    <row r="199" spans="1:12" s="43" customFormat="1" ht="13" x14ac:dyDescent="0.3">
      <c r="A199" s="44"/>
      <c r="B199" s="49"/>
      <c r="C199" s="50"/>
      <c r="D199" s="51"/>
      <c r="E199" s="40"/>
      <c r="F199" s="45"/>
      <c r="G199" s="46"/>
      <c r="H199" s="47">
        <f t="shared" si="23"/>
        <v>0</v>
      </c>
      <c r="I199" s="48"/>
      <c r="J199" s="41"/>
      <c r="K199" s="81">
        <f t="shared" si="22"/>
        <v>0</v>
      </c>
      <c r="L199" s="42">
        <f t="shared" si="21"/>
        <v>0</v>
      </c>
    </row>
    <row r="200" spans="1:12" s="43" customFormat="1" ht="13" x14ac:dyDescent="0.3">
      <c r="A200" s="44"/>
      <c r="B200" s="49"/>
      <c r="C200" s="50"/>
      <c r="D200" s="51"/>
      <c r="E200" s="40"/>
      <c r="F200" s="45"/>
      <c r="G200" s="46"/>
      <c r="H200" s="47">
        <f t="shared" si="23"/>
        <v>0</v>
      </c>
      <c r="I200" s="48"/>
      <c r="J200" s="41"/>
      <c r="K200" s="81">
        <f t="shared" si="22"/>
        <v>0</v>
      </c>
      <c r="L200" s="42">
        <f t="shared" si="21"/>
        <v>0</v>
      </c>
    </row>
    <row r="201" spans="1:12" s="43" customFormat="1" ht="13" x14ac:dyDescent="0.3">
      <c r="A201" s="44"/>
      <c r="B201" s="49"/>
      <c r="C201" s="50"/>
      <c r="D201" s="51"/>
      <c r="E201" s="40"/>
      <c r="F201" s="45"/>
      <c r="G201" s="46"/>
      <c r="H201" s="47">
        <f t="shared" si="23"/>
        <v>0</v>
      </c>
      <c r="I201" s="48"/>
      <c r="J201" s="41"/>
      <c r="K201" s="81">
        <f t="shared" si="22"/>
        <v>0</v>
      </c>
      <c r="L201" s="42">
        <f t="shared" si="21"/>
        <v>0</v>
      </c>
    </row>
    <row r="202" spans="1:12" s="43" customFormat="1" ht="13" x14ac:dyDescent="0.3">
      <c r="A202" s="44"/>
      <c r="B202" s="49"/>
      <c r="C202" s="50"/>
      <c r="D202" s="51"/>
      <c r="E202" s="40"/>
      <c r="F202" s="45"/>
      <c r="G202" s="46"/>
      <c r="H202" s="47">
        <f t="shared" si="23"/>
        <v>0</v>
      </c>
      <c r="I202" s="48"/>
      <c r="J202" s="41"/>
      <c r="K202" s="81">
        <f t="shared" si="22"/>
        <v>0</v>
      </c>
      <c r="L202" s="42">
        <f t="shared" si="21"/>
        <v>0</v>
      </c>
    </row>
    <row r="203" spans="1:12" s="43" customFormat="1" ht="13" x14ac:dyDescent="0.3">
      <c r="A203" s="44"/>
      <c r="B203" s="49"/>
      <c r="C203" s="50"/>
      <c r="D203" s="51"/>
      <c r="E203" s="40"/>
      <c r="F203" s="45"/>
      <c r="G203" s="46"/>
      <c r="H203" s="47">
        <f t="shared" si="23"/>
        <v>0</v>
      </c>
      <c r="I203" s="48"/>
      <c r="J203" s="41"/>
      <c r="K203" s="81">
        <f t="shared" si="22"/>
        <v>0</v>
      </c>
      <c r="L203" s="42">
        <f t="shared" si="21"/>
        <v>0</v>
      </c>
    </row>
    <row r="204" spans="1:12" s="43" customFormat="1" ht="13" x14ac:dyDescent="0.3">
      <c r="A204" s="44"/>
      <c r="B204" s="49"/>
      <c r="C204" s="50"/>
      <c r="D204" s="51"/>
      <c r="E204" s="40"/>
      <c r="F204" s="45"/>
      <c r="G204" s="46"/>
      <c r="H204" s="47">
        <f t="shared" si="23"/>
        <v>0</v>
      </c>
      <c r="I204" s="48"/>
      <c r="J204" s="41"/>
      <c r="K204" s="81">
        <f t="shared" si="22"/>
        <v>0</v>
      </c>
      <c r="L204" s="42">
        <f t="shared" si="21"/>
        <v>0</v>
      </c>
    </row>
    <row r="205" spans="1:12" s="43" customFormat="1" ht="13" x14ac:dyDescent="0.3">
      <c r="A205" s="44"/>
      <c r="B205" s="49"/>
      <c r="C205" s="50"/>
      <c r="D205" s="51"/>
      <c r="E205" s="40"/>
      <c r="F205" s="45"/>
      <c r="G205" s="46"/>
      <c r="H205" s="47">
        <f t="shared" si="23"/>
        <v>0</v>
      </c>
      <c r="I205" s="48"/>
      <c r="J205" s="41"/>
      <c r="K205" s="81">
        <f t="shared" si="22"/>
        <v>0</v>
      </c>
      <c r="L205" s="42">
        <f t="shared" si="21"/>
        <v>0</v>
      </c>
    </row>
    <row r="206" spans="1:12" s="43" customFormat="1" ht="13" x14ac:dyDescent="0.3">
      <c r="A206" s="44"/>
      <c r="B206" s="49"/>
      <c r="C206" s="50"/>
      <c r="D206" s="51"/>
      <c r="E206" s="40"/>
      <c r="F206" s="45"/>
      <c r="G206" s="46"/>
      <c r="H206" s="47">
        <f t="shared" si="23"/>
        <v>0</v>
      </c>
      <c r="I206" s="48"/>
      <c r="J206" s="41"/>
      <c r="K206" s="81">
        <f t="shared" si="22"/>
        <v>0</v>
      </c>
      <c r="L206" s="42">
        <f t="shared" si="21"/>
        <v>0</v>
      </c>
    </row>
    <row r="207" spans="1:12" s="43" customFormat="1" ht="13" x14ac:dyDescent="0.3">
      <c r="A207" s="44"/>
      <c r="B207" s="49"/>
      <c r="C207" s="50"/>
      <c r="D207" s="51"/>
      <c r="E207" s="40"/>
      <c r="F207" s="45"/>
      <c r="G207" s="46"/>
      <c r="H207" s="47">
        <f t="shared" si="23"/>
        <v>0</v>
      </c>
      <c r="I207" s="48"/>
      <c r="J207" s="41"/>
      <c r="K207" s="81">
        <f t="shared" si="22"/>
        <v>0</v>
      </c>
      <c r="L207" s="42">
        <f t="shared" si="21"/>
        <v>0</v>
      </c>
    </row>
    <row r="208" spans="1:12" s="43" customFormat="1" ht="13" x14ac:dyDescent="0.3">
      <c r="A208" s="44"/>
      <c r="B208" s="49"/>
      <c r="C208" s="50"/>
      <c r="D208" s="51"/>
      <c r="E208" s="40"/>
      <c r="F208" s="45"/>
      <c r="G208" s="46"/>
      <c r="H208" s="47">
        <f t="shared" si="23"/>
        <v>0</v>
      </c>
      <c r="I208" s="48"/>
      <c r="J208" s="41"/>
      <c r="K208" s="81">
        <f t="shared" si="22"/>
        <v>0</v>
      </c>
      <c r="L208" s="42">
        <f t="shared" si="21"/>
        <v>0</v>
      </c>
    </row>
    <row r="209" spans="1:12" s="43" customFormat="1" ht="13" x14ac:dyDescent="0.3">
      <c r="A209" s="44"/>
      <c r="B209" s="49"/>
      <c r="C209" s="50"/>
      <c r="D209" s="51"/>
      <c r="E209" s="40"/>
      <c r="F209" s="45"/>
      <c r="G209" s="46"/>
      <c r="H209" s="47">
        <f t="shared" si="23"/>
        <v>0</v>
      </c>
      <c r="I209" s="48"/>
      <c r="J209" s="41"/>
      <c r="K209" s="81">
        <f t="shared" si="22"/>
        <v>0</v>
      </c>
      <c r="L209" s="42">
        <f t="shared" si="21"/>
        <v>0</v>
      </c>
    </row>
    <row r="210" spans="1:12" s="43" customFormat="1" ht="13" x14ac:dyDescent="0.3">
      <c r="A210" s="44"/>
      <c r="B210" s="49"/>
      <c r="C210" s="50"/>
      <c r="D210" s="51"/>
      <c r="E210" s="40"/>
      <c r="F210" s="45"/>
      <c r="G210" s="46"/>
      <c r="H210" s="47">
        <f t="shared" si="23"/>
        <v>0</v>
      </c>
      <c r="I210" s="48"/>
      <c r="J210" s="41"/>
      <c r="K210" s="81">
        <f t="shared" si="22"/>
        <v>0</v>
      </c>
      <c r="L210" s="42">
        <f t="shared" si="21"/>
        <v>0</v>
      </c>
    </row>
    <row r="211" spans="1:12" s="43" customFormat="1" ht="13" x14ac:dyDescent="0.3">
      <c r="A211" s="44"/>
      <c r="B211" s="49"/>
      <c r="C211" s="50"/>
      <c r="D211" s="51"/>
      <c r="E211" s="40"/>
      <c r="F211" s="45"/>
      <c r="G211" s="46"/>
      <c r="H211" s="47">
        <f t="shared" si="23"/>
        <v>0</v>
      </c>
      <c r="I211" s="48"/>
      <c r="J211" s="41"/>
      <c r="K211" s="81">
        <f t="shared" si="22"/>
        <v>0</v>
      </c>
      <c r="L211" s="42">
        <f t="shared" si="21"/>
        <v>0</v>
      </c>
    </row>
    <row r="212" spans="1:12" s="43" customFormat="1" ht="13" x14ac:dyDescent="0.3">
      <c r="A212" s="44"/>
      <c r="B212" s="49"/>
      <c r="C212" s="50"/>
      <c r="D212" s="51"/>
      <c r="E212" s="40"/>
      <c r="F212" s="45"/>
      <c r="G212" s="46"/>
      <c r="H212" s="47">
        <f t="shared" si="23"/>
        <v>0</v>
      </c>
      <c r="I212" s="48"/>
      <c r="J212" s="41"/>
      <c r="K212" s="81">
        <f t="shared" si="22"/>
        <v>0</v>
      </c>
      <c r="L212" s="42">
        <f t="shared" si="21"/>
        <v>0</v>
      </c>
    </row>
    <row r="213" spans="1:12" s="43" customFormat="1" ht="13" x14ac:dyDescent="0.3">
      <c r="A213" s="44"/>
      <c r="B213" s="49"/>
      <c r="C213" s="50"/>
      <c r="D213" s="51"/>
      <c r="E213" s="40"/>
      <c r="F213" s="45"/>
      <c r="G213" s="46"/>
      <c r="H213" s="47">
        <f t="shared" si="23"/>
        <v>0</v>
      </c>
      <c r="I213" s="48"/>
      <c r="J213" s="41"/>
      <c r="K213" s="81">
        <f t="shared" si="22"/>
        <v>0</v>
      </c>
      <c r="L213" s="42">
        <f t="shared" ref="L213:L231" si="24">H213+K213</f>
        <v>0</v>
      </c>
    </row>
    <row r="214" spans="1:12" s="43" customFormat="1" ht="13" x14ac:dyDescent="0.3">
      <c r="A214" s="44"/>
      <c r="B214" s="49"/>
      <c r="C214" s="50"/>
      <c r="D214" s="51"/>
      <c r="E214" s="40"/>
      <c r="F214" s="45"/>
      <c r="G214" s="46"/>
      <c r="H214" s="47">
        <f t="shared" si="23"/>
        <v>0</v>
      </c>
      <c r="I214" s="48"/>
      <c r="J214" s="41"/>
      <c r="K214" s="81">
        <f t="shared" si="22"/>
        <v>0</v>
      </c>
      <c r="L214" s="42">
        <f t="shared" si="24"/>
        <v>0</v>
      </c>
    </row>
    <row r="215" spans="1:12" s="43" customFormat="1" ht="13" x14ac:dyDescent="0.3">
      <c r="A215" s="44"/>
      <c r="B215" s="49"/>
      <c r="C215" s="50"/>
      <c r="D215" s="51"/>
      <c r="E215" s="40"/>
      <c r="F215" s="45"/>
      <c r="G215" s="46"/>
      <c r="H215" s="47">
        <f t="shared" si="23"/>
        <v>0</v>
      </c>
      <c r="I215" s="48"/>
      <c r="J215" s="41"/>
      <c r="K215" s="81">
        <f t="shared" si="22"/>
        <v>0</v>
      </c>
      <c r="L215" s="42">
        <f t="shared" si="24"/>
        <v>0</v>
      </c>
    </row>
    <row r="216" spans="1:12" s="43" customFormat="1" ht="13" x14ac:dyDescent="0.3">
      <c r="A216" s="44"/>
      <c r="B216" s="49"/>
      <c r="C216" s="50"/>
      <c r="D216" s="51"/>
      <c r="E216" s="40"/>
      <c r="F216" s="45"/>
      <c r="G216" s="46"/>
      <c r="H216" s="47">
        <f t="shared" si="23"/>
        <v>0</v>
      </c>
      <c r="I216" s="48"/>
      <c r="J216" s="41"/>
      <c r="K216" s="81">
        <f t="shared" si="22"/>
        <v>0</v>
      </c>
      <c r="L216" s="42">
        <f t="shared" si="24"/>
        <v>0</v>
      </c>
    </row>
    <row r="217" spans="1:12" s="43" customFormat="1" ht="13" x14ac:dyDescent="0.3">
      <c r="A217" s="44"/>
      <c r="B217" s="49"/>
      <c r="C217" s="50"/>
      <c r="D217" s="51"/>
      <c r="E217" s="40"/>
      <c r="F217" s="45"/>
      <c r="G217" s="46"/>
      <c r="H217" s="47">
        <f t="shared" si="23"/>
        <v>0</v>
      </c>
      <c r="I217" s="48"/>
      <c r="J217" s="41"/>
      <c r="K217" s="81">
        <f t="shared" si="22"/>
        <v>0</v>
      </c>
      <c r="L217" s="42">
        <f t="shared" si="24"/>
        <v>0</v>
      </c>
    </row>
    <row r="218" spans="1:12" s="43" customFormat="1" ht="13" x14ac:dyDescent="0.3">
      <c r="A218" s="44"/>
      <c r="B218" s="49"/>
      <c r="C218" s="50"/>
      <c r="D218" s="51"/>
      <c r="E218" s="40"/>
      <c r="F218" s="45"/>
      <c r="G218" s="46"/>
      <c r="H218" s="47">
        <f t="shared" si="23"/>
        <v>0</v>
      </c>
      <c r="I218" s="48"/>
      <c r="J218" s="41"/>
      <c r="K218" s="81">
        <f t="shared" si="22"/>
        <v>0</v>
      </c>
      <c r="L218" s="42">
        <f t="shared" si="24"/>
        <v>0</v>
      </c>
    </row>
    <row r="219" spans="1:12" s="43" customFormat="1" ht="13" x14ac:dyDescent="0.3">
      <c r="A219" s="44"/>
      <c r="B219" s="49"/>
      <c r="C219" s="50"/>
      <c r="D219" s="51"/>
      <c r="E219" s="40"/>
      <c r="F219" s="45"/>
      <c r="G219" s="46"/>
      <c r="H219" s="47">
        <f t="shared" si="23"/>
        <v>0</v>
      </c>
      <c r="I219" s="48"/>
      <c r="J219" s="41"/>
      <c r="K219" s="81">
        <f t="shared" si="22"/>
        <v>0</v>
      </c>
      <c r="L219" s="42">
        <f t="shared" si="24"/>
        <v>0</v>
      </c>
    </row>
    <row r="220" spans="1:12" s="43" customFormat="1" ht="13" x14ac:dyDescent="0.3">
      <c r="A220" s="44"/>
      <c r="B220" s="49"/>
      <c r="C220" s="50"/>
      <c r="D220" s="51"/>
      <c r="E220" s="40"/>
      <c r="F220" s="45"/>
      <c r="G220" s="46"/>
      <c r="H220" s="47">
        <f t="shared" si="23"/>
        <v>0</v>
      </c>
      <c r="I220" s="48"/>
      <c r="J220" s="41"/>
      <c r="K220" s="81">
        <f t="shared" si="22"/>
        <v>0</v>
      </c>
      <c r="L220" s="42">
        <f t="shared" si="24"/>
        <v>0</v>
      </c>
    </row>
    <row r="221" spans="1:12" s="43" customFormat="1" ht="13" x14ac:dyDescent="0.3">
      <c r="A221" s="44"/>
      <c r="B221" s="49"/>
      <c r="C221" s="50"/>
      <c r="D221" s="51"/>
      <c r="E221" s="40"/>
      <c r="F221" s="45"/>
      <c r="G221" s="46"/>
      <c r="H221" s="47">
        <f t="shared" si="23"/>
        <v>0</v>
      </c>
      <c r="I221" s="48"/>
      <c r="J221" s="41"/>
      <c r="K221" s="81">
        <f t="shared" si="22"/>
        <v>0</v>
      </c>
      <c r="L221" s="42">
        <f t="shared" si="24"/>
        <v>0</v>
      </c>
    </row>
    <row r="222" spans="1:12" s="43" customFormat="1" ht="13" x14ac:dyDescent="0.3">
      <c r="A222" s="44"/>
      <c r="B222" s="49"/>
      <c r="C222" s="50"/>
      <c r="D222" s="51"/>
      <c r="E222" s="40"/>
      <c r="F222" s="45"/>
      <c r="G222" s="46"/>
      <c r="H222" s="47">
        <f t="shared" si="23"/>
        <v>0</v>
      </c>
      <c r="I222" s="48"/>
      <c r="J222" s="41"/>
      <c r="K222" s="81">
        <f t="shared" si="22"/>
        <v>0</v>
      </c>
      <c r="L222" s="42">
        <f t="shared" si="24"/>
        <v>0</v>
      </c>
    </row>
    <row r="223" spans="1:12" s="43" customFormat="1" ht="13" x14ac:dyDescent="0.3">
      <c r="A223" s="44"/>
      <c r="B223" s="49"/>
      <c r="C223" s="50"/>
      <c r="D223" s="51"/>
      <c r="E223" s="40"/>
      <c r="F223" s="45"/>
      <c r="G223" s="46"/>
      <c r="H223" s="47">
        <f t="shared" si="23"/>
        <v>0</v>
      </c>
      <c r="I223" s="48"/>
      <c r="J223" s="41"/>
      <c r="K223" s="81">
        <f t="shared" si="22"/>
        <v>0</v>
      </c>
      <c r="L223" s="42">
        <f t="shared" si="24"/>
        <v>0</v>
      </c>
    </row>
    <row r="224" spans="1:12" s="43" customFormat="1" ht="13" x14ac:dyDescent="0.3">
      <c r="A224" s="44"/>
      <c r="B224" s="49"/>
      <c r="C224" s="50"/>
      <c r="D224" s="51"/>
      <c r="E224" s="40"/>
      <c r="F224" s="45"/>
      <c r="G224" s="46"/>
      <c r="H224" s="47">
        <f t="shared" si="23"/>
        <v>0</v>
      </c>
      <c r="I224" s="48"/>
      <c r="J224" s="41"/>
      <c r="K224" s="81">
        <f t="shared" si="22"/>
        <v>0</v>
      </c>
      <c r="L224" s="42">
        <f t="shared" si="24"/>
        <v>0</v>
      </c>
    </row>
    <row r="225" spans="1:12" s="43" customFormat="1" ht="13" x14ac:dyDescent="0.3">
      <c r="A225" s="44"/>
      <c r="B225" s="49"/>
      <c r="C225" s="50"/>
      <c r="D225" s="51"/>
      <c r="E225" s="40"/>
      <c r="F225" s="45"/>
      <c r="G225" s="46"/>
      <c r="H225" s="47">
        <f t="shared" si="23"/>
        <v>0</v>
      </c>
      <c r="I225" s="48"/>
      <c r="J225" s="41"/>
      <c r="K225" s="81">
        <f t="shared" si="22"/>
        <v>0</v>
      </c>
      <c r="L225" s="42">
        <f t="shared" si="24"/>
        <v>0</v>
      </c>
    </row>
    <row r="226" spans="1:12" s="43" customFormat="1" ht="13" x14ac:dyDescent="0.3">
      <c r="A226" s="44"/>
      <c r="B226" s="49"/>
      <c r="C226" s="50"/>
      <c r="D226" s="51"/>
      <c r="E226" s="40"/>
      <c r="F226" s="45"/>
      <c r="G226" s="46"/>
      <c r="H226" s="47">
        <f t="shared" si="23"/>
        <v>0</v>
      </c>
      <c r="I226" s="48"/>
      <c r="J226" s="41"/>
      <c r="K226" s="81">
        <f t="shared" si="22"/>
        <v>0</v>
      </c>
      <c r="L226" s="42">
        <f t="shared" si="24"/>
        <v>0</v>
      </c>
    </row>
    <row r="227" spans="1:12" s="43" customFormat="1" ht="13" x14ac:dyDescent="0.3">
      <c r="A227" s="44"/>
      <c r="B227" s="49"/>
      <c r="C227" s="50"/>
      <c r="D227" s="51"/>
      <c r="E227" s="40"/>
      <c r="F227" s="45"/>
      <c r="G227" s="46"/>
      <c r="H227" s="47">
        <f t="shared" si="23"/>
        <v>0</v>
      </c>
      <c r="I227" s="48"/>
      <c r="J227" s="41"/>
      <c r="K227" s="81">
        <f t="shared" si="22"/>
        <v>0</v>
      </c>
      <c r="L227" s="42">
        <f t="shared" si="24"/>
        <v>0</v>
      </c>
    </row>
    <row r="228" spans="1:12" s="43" customFormat="1" ht="13" x14ac:dyDescent="0.3">
      <c r="A228" s="44"/>
      <c r="B228" s="49"/>
      <c r="C228" s="50"/>
      <c r="D228" s="51"/>
      <c r="E228" s="40"/>
      <c r="F228" s="45"/>
      <c r="G228" s="46"/>
      <c r="H228" s="47">
        <f t="shared" si="23"/>
        <v>0</v>
      </c>
      <c r="I228" s="48"/>
      <c r="J228" s="41"/>
      <c r="K228" s="81">
        <f t="shared" si="22"/>
        <v>0</v>
      </c>
      <c r="L228" s="42">
        <f t="shared" si="24"/>
        <v>0</v>
      </c>
    </row>
    <row r="229" spans="1:12" s="43" customFormat="1" ht="13" x14ac:dyDescent="0.3">
      <c r="A229" s="44"/>
      <c r="B229" s="49"/>
      <c r="C229" s="50"/>
      <c r="D229" s="51"/>
      <c r="E229" s="40"/>
      <c r="F229" s="45"/>
      <c r="G229" s="46"/>
      <c r="H229" s="47">
        <f t="shared" si="23"/>
        <v>0</v>
      </c>
      <c r="I229" s="48"/>
      <c r="J229" s="41"/>
      <c r="K229" s="81">
        <f t="shared" si="22"/>
        <v>0</v>
      </c>
      <c r="L229" s="42">
        <f t="shared" si="24"/>
        <v>0</v>
      </c>
    </row>
    <row r="230" spans="1:12" s="43" customFormat="1" ht="13" x14ac:dyDescent="0.3">
      <c r="A230" s="44"/>
      <c r="B230" s="49"/>
      <c r="C230" s="50"/>
      <c r="D230" s="51"/>
      <c r="E230" s="40"/>
      <c r="F230" s="45"/>
      <c r="G230" s="46"/>
      <c r="H230" s="47">
        <f t="shared" si="23"/>
        <v>0</v>
      </c>
      <c r="I230" s="48"/>
      <c r="J230" s="41"/>
      <c r="K230" s="81">
        <f t="shared" si="22"/>
        <v>0</v>
      </c>
      <c r="L230" s="42">
        <f t="shared" si="24"/>
        <v>0</v>
      </c>
    </row>
    <row r="231" spans="1:12" s="43" customFormat="1" ht="13.5" thickBot="1" x14ac:dyDescent="0.35">
      <c r="A231" s="52"/>
      <c r="B231" s="53"/>
      <c r="C231" s="54"/>
      <c r="D231" s="55"/>
      <c r="E231" s="144"/>
      <c r="F231" s="56"/>
      <c r="G231" s="57"/>
      <c r="H231" s="145">
        <f t="shared" si="23"/>
        <v>0</v>
      </c>
      <c r="I231" s="58"/>
      <c r="J231" s="59"/>
      <c r="K231" s="146">
        <f t="shared" ref="K231" si="25">K230-I231+J231</f>
        <v>0</v>
      </c>
      <c r="L231" s="60">
        <f t="shared" si="24"/>
        <v>0</v>
      </c>
    </row>
    <row r="232" spans="1:12" ht="12.5" x14ac:dyDescent="0.25">
      <c r="A232" s="37"/>
      <c r="F232" s="31">
        <f>SUM(F3:F231)</f>
        <v>0</v>
      </c>
      <c r="G232" s="31">
        <f>SUM(G3:G231)</f>
        <v>0</v>
      </c>
      <c r="H232" s="32"/>
      <c r="I232" s="33">
        <f>SUM(I3:I231)</f>
        <v>0</v>
      </c>
      <c r="J232" s="33">
        <f>SUM(J3:J231)</f>
        <v>0</v>
      </c>
      <c r="K232" s="33"/>
      <c r="L232" s="33"/>
    </row>
    <row r="233" spans="1:12" ht="12.5" x14ac:dyDescent="0.25">
      <c r="A233" s="37"/>
      <c r="I233" s="35"/>
      <c r="J233" s="35"/>
      <c r="K233" s="35"/>
      <c r="L233" s="35"/>
    </row>
    <row r="234" spans="1:12" ht="12.5" x14ac:dyDescent="0.25">
      <c r="A234" s="37"/>
      <c r="I234" s="35"/>
      <c r="J234" s="35"/>
      <c r="K234" s="35"/>
      <c r="L234" s="35"/>
    </row>
    <row r="235" spans="1:12" ht="12.5" x14ac:dyDescent="0.25">
      <c r="A235" s="37"/>
      <c r="I235" s="35"/>
      <c r="J235" s="35"/>
      <c r="K235" s="35"/>
      <c r="L235" s="35"/>
    </row>
    <row r="236" spans="1:12" ht="12.5" x14ac:dyDescent="0.25">
      <c r="A236" s="37"/>
      <c r="I236" s="35"/>
      <c r="J236" s="35"/>
      <c r="K236" s="35"/>
      <c r="L236" s="35"/>
    </row>
    <row r="237" spans="1:12" ht="12.5" x14ac:dyDescent="0.25">
      <c r="A237" s="37"/>
      <c r="I237" s="35"/>
      <c r="J237" s="35"/>
      <c r="K237" s="35"/>
      <c r="L237" s="35"/>
    </row>
    <row r="238" spans="1:12" ht="12.5" x14ac:dyDescent="0.25">
      <c r="A238" s="37"/>
      <c r="I238" s="35"/>
      <c r="J238" s="35"/>
      <c r="K238" s="35"/>
      <c r="L238" s="35"/>
    </row>
    <row r="239" spans="1:12" ht="12.5" x14ac:dyDescent="0.25">
      <c r="A239" s="37"/>
      <c r="I239" s="35"/>
      <c r="J239" s="35"/>
      <c r="K239" s="35"/>
      <c r="L239" s="35"/>
    </row>
    <row r="240" spans="1:12" ht="12.5" x14ac:dyDescent="0.25">
      <c r="A240" s="37"/>
      <c r="I240" s="35"/>
      <c r="J240" s="35"/>
      <c r="K240" s="35"/>
      <c r="L240" s="35"/>
    </row>
    <row r="241" spans="1:12" ht="12.5" x14ac:dyDescent="0.25">
      <c r="A241" s="37"/>
      <c r="I241" s="35"/>
      <c r="J241" s="35"/>
      <c r="K241" s="35"/>
      <c r="L241" s="35"/>
    </row>
    <row r="242" spans="1:12" ht="12.5" x14ac:dyDescent="0.25">
      <c r="A242" s="37"/>
      <c r="I242" s="35"/>
      <c r="J242" s="35"/>
      <c r="K242" s="35"/>
      <c r="L242" s="35"/>
    </row>
    <row r="243" spans="1:12" ht="12.5" x14ac:dyDescent="0.25">
      <c r="A243" s="37"/>
      <c r="I243" s="35"/>
      <c r="J243" s="35"/>
      <c r="K243" s="35"/>
      <c r="L243" s="35"/>
    </row>
    <row r="244" spans="1:12" ht="12.5" x14ac:dyDescent="0.25">
      <c r="A244" s="37"/>
      <c r="I244" s="35"/>
      <c r="J244" s="35"/>
      <c r="K244" s="35"/>
      <c r="L244" s="35"/>
    </row>
    <row r="245" spans="1:12" ht="12.5" x14ac:dyDescent="0.25">
      <c r="A245" s="37"/>
      <c r="I245" s="35"/>
      <c r="J245" s="35"/>
      <c r="K245" s="35"/>
      <c r="L245" s="35"/>
    </row>
    <row r="246" spans="1:12" ht="12.5" x14ac:dyDescent="0.25">
      <c r="A246" s="37"/>
      <c r="I246" s="35"/>
      <c r="J246" s="35"/>
      <c r="K246" s="35"/>
      <c r="L246" s="35"/>
    </row>
    <row r="247" spans="1:12" ht="12.5" x14ac:dyDescent="0.25">
      <c r="A247" s="37"/>
      <c r="I247" s="35"/>
      <c r="J247" s="35"/>
      <c r="K247" s="35"/>
      <c r="L247" s="35"/>
    </row>
    <row r="248" spans="1:12" ht="12.5" x14ac:dyDescent="0.25">
      <c r="A248" s="37"/>
      <c r="I248" s="35"/>
      <c r="J248" s="35"/>
      <c r="K248" s="35"/>
      <c r="L248" s="35"/>
    </row>
    <row r="249" spans="1:12" ht="12.5" x14ac:dyDescent="0.25">
      <c r="A249" s="37"/>
      <c r="I249" s="35"/>
      <c r="J249" s="35"/>
      <c r="K249" s="35"/>
      <c r="L249" s="35"/>
    </row>
    <row r="250" spans="1:12" ht="12.5" x14ac:dyDescent="0.25">
      <c r="A250" s="37"/>
      <c r="I250" s="35"/>
      <c r="J250" s="35"/>
      <c r="K250" s="35"/>
      <c r="L250" s="35"/>
    </row>
    <row r="251" spans="1:12" ht="12.5" x14ac:dyDescent="0.25">
      <c r="A251" s="37"/>
      <c r="I251" s="35"/>
      <c r="J251" s="35"/>
      <c r="K251" s="35"/>
      <c r="L251" s="35"/>
    </row>
    <row r="252" spans="1:12" ht="12.5" x14ac:dyDescent="0.25">
      <c r="A252" s="37"/>
      <c r="I252" s="35"/>
      <c r="J252" s="35"/>
      <c r="K252" s="35"/>
      <c r="L252" s="35"/>
    </row>
    <row r="253" spans="1:12" ht="12.5" x14ac:dyDescent="0.25">
      <c r="A253" s="37"/>
      <c r="I253" s="35"/>
      <c r="J253" s="35"/>
      <c r="K253" s="35"/>
      <c r="L253" s="35"/>
    </row>
    <row r="254" spans="1:12" ht="12.5" x14ac:dyDescent="0.25">
      <c r="A254" s="37"/>
      <c r="I254" s="35"/>
      <c r="J254" s="35"/>
      <c r="K254" s="35"/>
      <c r="L254" s="35"/>
    </row>
    <row r="255" spans="1:12" ht="12.5" x14ac:dyDescent="0.25">
      <c r="A255" s="37"/>
      <c r="I255" s="35"/>
      <c r="J255" s="35"/>
      <c r="K255" s="35"/>
      <c r="L255" s="35"/>
    </row>
    <row r="256" spans="1:12" ht="12.5" x14ac:dyDescent="0.25">
      <c r="A256" s="37"/>
      <c r="I256" s="35"/>
      <c r="J256" s="35"/>
      <c r="K256" s="35"/>
      <c r="L256" s="35"/>
    </row>
    <row r="257" spans="1:12" ht="12.5" x14ac:dyDescent="0.25">
      <c r="A257" s="37"/>
      <c r="I257" s="35"/>
      <c r="J257" s="35"/>
      <c r="K257" s="35"/>
      <c r="L257" s="35"/>
    </row>
    <row r="258" spans="1:12" ht="12.5" x14ac:dyDescent="0.25">
      <c r="A258" s="37"/>
      <c r="I258" s="35"/>
      <c r="J258" s="35"/>
      <c r="K258" s="35"/>
      <c r="L258" s="35"/>
    </row>
    <row r="259" spans="1:12" ht="12.5" x14ac:dyDescent="0.25">
      <c r="A259" s="37"/>
      <c r="I259" s="35"/>
      <c r="J259" s="35"/>
      <c r="K259" s="35"/>
      <c r="L259" s="35"/>
    </row>
    <row r="260" spans="1:12" ht="12.5" x14ac:dyDescent="0.25">
      <c r="A260" s="37"/>
      <c r="I260" s="35"/>
      <c r="J260" s="35"/>
      <c r="K260" s="35"/>
      <c r="L260" s="35"/>
    </row>
    <row r="261" spans="1:12" ht="12.5" x14ac:dyDescent="0.25">
      <c r="A261" s="37"/>
      <c r="I261" s="35"/>
      <c r="J261" s="35"/>
      <c r="K261" s="35"/>
      <c r="L261" s="35"/>
    </row>
    <row r="262" spans="1:12" ht="12.5" x14ac:dyDescent="0.25">
      <c r="A262" s="37"/>
      <c r="I262" s="35"/>
      <c r="J262" s="35"/>
      <c r="K262" s="35"/>
      <c r="L262" s="35"/>
    </row>
    <row r="263" spans="1:12" ht="12.5" x14ac:dyDescent="0.25">
      <c r="A263" s="37"/>
      <c r="I263" s="35"/>
      <c r="J263" s="35"/>
      <c r="K263" s="35"/>
      <c r="L263" s="35"/>
    </row>
    <row r="264" spans="1:12" ht="12.5" x14ac:dyDescent="0.25">
      <c r="A264" s="37"/>
      <c r="I264" s="35"/>
      <c r="J264" s="35"/>
      <c r="K264" s="35"/>
      <c r="L264" s="35"/>
    </row>
    <row r="265" spans="1:12" ht="12.5" x14ac:dyDescent="0.25">
      <c r="A265" s="37"/>
      <c r="I265" s="35"/>
      <c r="J265" s="35"/>
      <c r="K265" s="35"/>
      <c r="L265" s="35"/>
    </row>
    <row r="266" spans="1:12" ht="12.5" x14ac:dyDescent="0.25">
      <c r="A266" s="37"/>
      <c r="I266" s="35"/>
      <c r="J266" s="35"/>
      <c r="K266" s="35"/>
      <c r="L266" s="35"/>
    </row>
    <row r="267" spans="1:12" ht="12.5" x14ac:dyDescent="0.25">
      <c r="A267" s="37"/>
      <c r="I267" s="35"/>
      <c r="J267" s="35"/>
      <c r="K267" s="35"/>
      <c r="L267" s="35"/>
    </row>
    <row r="268" spans="1:12" ht="12.5" x14ac:dyDescent="0.25">
      <c r="A268" s="37"/>
      <c r="I268" s="35"/>
      <c r="J268" s="35"/>
      <c r="K268" s="35"/>
      <c r="L268" s="35"/>
    </row>
    <row r="269" spans="1:12" ht="12.5" x14ac:dyDescent="0.25">
      <c r="A269" s="37"/>
      <c r="I269" s="35"/>
      <c r="J269" s="35"/>
      <c r="K269" s="35"/>
      <c r="L269" s="35"/>
    </row>
    <row r="270" spans="1:12" ht="12.5" x14ac:dyDescent="0.25">
      <c r="A270" s="37"/>
      <c r="I270" s="35"/>
      <c r="J270" s="35"/>
      <c r="K270" s="35"/>
      <c r="L270" s="35"/>
    </row>
    <row r="271" spans="1:12" ht="12.5" x14ac:dyDescent="0.25">
      <c r="A271" s="37"/>
      <c r="I271" s="35"/>
      <c r="J271" s="35"/>
      <c r="K271" s="35"/>
      <c r="L271" s="35"/>
    </row>
    <row r="272" spans="1:12" ht="12.5" x14ac:dyDescent="0.25">
      <c r="A272" s="37"/>
      <c r="I272" s="35"/>
      <c r="J272" s="35"/>
      <c r="K272" s="35"/>
      <c r="L272" s="35"/>
    </row>
    <row r="273" spans="1:12" ht="12.5" x14ac:dyDescent="0.25">
      <c r="A273" s="37"/>
      <c r="I273" s="35"/>
      <c r="J273" s="35"/>
      <c r="K273" s="35"/>
      <c r="L273" s="35"/>
    </row>
    <row r="274" spans="1:12" ht="12.5" x14ac:dyDescent="0.25">
      <c r="A274" s="37"/>
      <c r="I274" s="35"/>
      <c r="J274" s="35"/>
      <c r="K274" s="35"/>
      <c r="L274" s="35"/>
    </row>
    <row r="275" spans="1:12" ht="12.5" x14ac:dyDescent="0.25">
      <c r="A275" s="37"/>
      <c r="I275" s="35"/>
      <c r="J275" s="35"/>
      <c r="K275" s="35"/>
      <c r="L275" s="35"/>
    </row>
    <row r="276" spans="1:12" ht="12.5" x14ac:dyDescent="0.25">
      <c r="A276" s="37"/>
      <c r="I276" s="35"/>
      <c r="J276" s="35"/>
      <c r="K276" s="35"/>
      <c r="L276" s="35"/>
    </row>
    <row r="277" spans="1:12" ht="12.5" x14ac:dyDescent="0.25">
      <c r="A277" s="37"/>
      <c r="I277" s="35"/>
      <c r="J277" s="35"/>
      <c r="K277" s="35"/>
      <c r="L277" s="35"/>
    </row>
    <row r="278" spans="1:12" ht="12.5" x14ac:dyDescent="0.25">
      <c r="A278" s="37"/>
      <c r="I278" s="35"/>
      <c r="J278" s="35"/>
      <c r="K278" s="35"/>
      <c r="L278" s="35"/>
    </row>
    <row r="279" spans="1:12" ht="12.5" x14ac:dyDescent="0.25">
      <c r="A279" s="37"/>
      <c r="I279" s="35"/>
      <c r="J279" s="35"/>
      <c r="K279" s="35"/>
      <c r="L279" s="35"/>
    </row>
    <row r="280" spans="1:12" ht="12.5" x14ac:dyDescent="0.25">
      <c r="A280" s="37"/>
      <c r="I280" s="35"/>
      <c r="J280" s="35"/>
      <c r="K280" s="35"/>
      <c r="L280" s="35"/>
    </row>
    <row r="281" spans="1:12" ht="12.5" x14ac:dyDescent="0.25">
      <c r="A281" s="37"/>
      <c r="I281" s="35"/>
      <c r="J281" s="35"/>
      <c r="K281" s="35"/>
      <c r="L281" s="35"/>
    </row>
    <row r="282" spans="1:12" ht="12.5" x14ac:dyDescent="0.25">
      <c r="A282" s="37"/>
      <c r="I282" s="35"/>
      <c r="J282" s="35"/>
      <c r="K282" s="35"/>
      <c r="L282" s="35"/>
    </row>
    <row r="283" spans="1:12" ht="12.5" x14ac:dyDescent="0.25">
      <c r="A283" s="37"/>
      <c r="I283" s="35"/>
      <c r="J283" s="35"/>
      <c r="K283" s="35"/>
      <c r="L283" s="35"/>
    </row>
    <row r="284" spans="1:12" ht="12.5" x14ac:dyDescent="0.25">
      <c r="A284" s="37"/>
      <c r="I284" s="35"/>
      <c r="J284" s="35"/>
      <c r="K284" s="35"/>
      <c r="L284" s="35"/>
    </row>
    <row r="285" spans="1:12" ht="12.5" x14ac:dyDescent="0.25">
      <c r="A285" s="37"/>
      <c r="I285" s="35"/>
      <c r="J285" s="35"/>
      <c r="K285" s="35"/>
      <c r="L285" s="35"/>
    </row>
    <row r="286" spans="1:12" ht="12.5" x14ac:dyDescent="0.25">
      <c r="A286" s="37"/>
      <c r="I286" s="35"/>
      <c r="J286" s="35"/>
      <c r="K286" s="35"/>
      <c r="L286" s="35"/>
    </row>
    <row r="287" spans="1:12" ht="12.5" x14ac:dyDescent="0.25">
      <c r="A287" s="37"/>
      <c r="I287" s="35"/>
      <c r="J287" s="35"/>
      <c r="K287" s="35"/>
      <c r="L287" s="35"/>
    </row>
    <row r="288" spans="1:12" ht="12.5" x14ac:dyDescent="0.25">
      <c r="A288" s="37"/>
      <c r="I288" s="35"/>
      <c r="J288" s="35"/>
      <c r="K288" s="35"/>
      <c r="L288" s="35"/>
    </row>
    <row r="289" spans="1:12" ht="12.5" x14ac:dyDescent="0.25">
      <c r="A289" s="37"/>
      <c r="I289" s="35"/>
      <c r="J289" s="35"/>
      <c r="K289" s="35"/>
      <c r="L289" s="35"/>
    </row>
    <row r="290" spans="1:12" ht="12.5" x14ac:dyDescent="0.25">
      <c r="A290" s="37"/>
      <c r="I290" s="35"/>
      <c r="J290" s="35"/>
      <c r="K290" s="35"/>
      <c r="L290" s="35"/>
    </row>
    <row r="291" spans="1:12" ht="12.5" x14ac:dyDescent="0.25">
      <c r="A291" s="37"/>
      <c r="I291" s="35"/>
      <c r="J291" s="35"/>
      <c r="K291" s="35"/>
      <c r="L291" s="35"/>
    </row>
    <row r="292" spans="1:12" ht="12.5" x14ac:dyDescent="0.25">
      <c r="A292" s="37"/>
      <c r="I292" s="35"/>
      <c r="J292" s="35"/>
      <c r="K292" s="35"/>
      <c r="L292" s="35"/>
    </row>
    <row r="293" spans="1:12" ht="12.5" x14ac:dyDescent="0.25">
      <c r="A293" s="37"/>
      <c r="I293" s="35"/>
      <c r="J293" s="35"/>
      <c r="K293" s="35"/>
      <c r="L293" s="35"/>
    </row>
    <row r="294" spans="1:12" ht="12.5" x14ac:dyDescent="0.25">
      <c r="A294" s="37"/>
      <c r="I294" s="35"/>
      <c r="J294" s="35"/>
      <c r="K294" s="35"/>
      <c r="L294" s="35"/>
    </row>
    <row r="295" spans="1:12" ht="12.5" x14ac:dyDescent="0.25">
      <c r="A295" s="37"/>
      <c r="I295" s="35"/>
      <c r="J295" s="35"/>
      <c r="K295" s="35"/>
      <c r="L295" s="35"/>
    </row>
    <row r="296" spans="1:12" ht="12.5" x14ac:dyDescent="0.25">
      <c r="A296" s="37"/>
      <c r="I296" s="35"/>
      <c r="J296" s="35"/>
      <c r="K296" s="35"/>
      <c r="L296" s="35"/>
    </row>
    <row r="297" spans="1:12" ht="12.5" x14ac:dyDescent="0.25">
      <c r="A297" s="37"/>
      <c r="I297" s="35"/>
      <c r="J297" s="35"/>
      <c r="K297" s="35"/>
      <c r="L297" s="35"/>
    </row>
    <row r="298" spans="1:12" ht="12.5" x14ac:dyDescent="0.25">
      <c r="A298" s="37"/>
      <c r="I298" s="35"/>
      <c r="J298" s="35"/>
      <c r="K298" s="35"/>
      <c r="L298" s="35"/>
    </row>
    <row r="299" spans="1:12" ht="12.5" x14ac:dyDescent="0.25">
      <c r="A299" s="37"/>
      <c r="I299" s="35"/>
      <c r="J299" s="35"/>
      <c r="K299" s="35"/>
      <c r="L299" s="35"/>
    </row>
    <row r="300" spans="1:12" ht="12.5" x14ac:dyDescent="0.25">
      <c r="A300" s="37"/>
      <c r="I300" s="35"/>
      <c r="J300" s="35"/>
      <c r="K300" s="35"/>
      <c r="L300" s="35"/>
    </row>
    <row r="301" spans="1:12" ht="12.5" x14ac:dyDescent="0.25">
      <c r="A301" s="37"/>
      <c r="I301" s="35"/>
      <c r="J301" s="35"/>
      <c r="K301" s="35"/>
      <c r="L301" s="35"/>
    </row>
    <row r="302" spans="1:12" ht="12.5" x14ac:dyDescent="0.25">
      <c r="A302" s="37"/>
      <c r="I302" s="35"/>
      <c r="J302" s="35"/>
      <c r="K302" s="35"/>
      <c r="L302" s="35"/>
    </row>
    <row r="303" spans="1:12" ht="12.5" x14ac:dyDescent="0.25">
      <c r="A303" s="37"/>
      <c r="I303" s="35"/>
      <c r="J303" s="35"/>
      <c r="K303" s="35"/>
      <c r="L303" s="35"/>
    </row>
    <row r="304" spans="1:12" ht="12.5" x14ac:dyDescent="0.25">
      <c r="A304" s="37"/>
      <c r="I304" s="35"/>
      <c r="J304" s="35"/>
      <c r="K304" s="35"/>
      <c r="L304" s="35"/>
    </row>
    <row r="305" spans="1:12" ht="12.5" x14ac:dyDescent="0.25">
      <c r="A305" s="37"/>
      <c r="I305" s="35"/>
      <c r="J305" s="35"/>
      <c r="K305" s="35"/>
      <c r="L305" s="35"/>
    </row>
    <row r="306" spans="1:12" ht="12.5" x14ac:dyDescent="0.25">
      <c r="A306" s="37"/>
      <c r="I306" s="35"/>
      <c r="J306" s="35"/>
      <c r="K306" s="35"/>
      <c r="L306" s="35"/>
    </row>
    <row r="307" spans="1:12" ht="12.5" x14ac:dyDescent="0.25">
      <c r="A307" s="37"/>
      <c r="I307" s="35"/>
      <c r="J307" s="35"/>
      <c r="K307" s="35"/>
      <c r="L307" s="35"/>
    </row>
    <row r="308" spans="1:12" ht="12.5" x14ac:dyDescent="0.25">
      <c r="A308" s="37"/>
      <c r="I308" s="35"/>
      <c r="J308" s="35"/>
      <c r="K308" s="35"/>
      <c r="L308" s="35"/>
    </row>
    <row r="309" spans="1:12" ht="12.5" x14ac:dyDescent="0.25">
      <c r="A309" s="37"/>
      <c r="I309" s="35"/>
      <c r="J309" s="35"/>
      <c r="K309" s="35"/>
      <c r="L309" s="35"/>
    </row>
    <row r="310" spans="1:12" ht="12.5" x14ac:dyDescent="0.25">
      <c r="A310" s="37"/>
      <c r="I310" s="35"/>
      <c r="J310" s="35"/>
      <c r="K310" s="35"/>
      <c r="L310" s="35"/>
    </row>
    <row r="311" spans="1:12" ht="12.5" x14ac:dyDescent="0.25">
      <c r="A311" s="37"/>
      <c r="I311" s="35"/>
      <c r="J311" s="35"/>
      <c r="K311" s="35"/>
      <c r="L311" s="35"/>
    </row>
    <row r="312" spans="1:12" ht="12.5" x14ac:dyDescent="0.25">
      <c r="A312" s="37"/>
      <c r="I312" s="35"/>
      <c r="J312" s="35"/>
      <c r="K312" s="35"/>
      <c r="L312" s="35"/>
    </row>
    <row r="313" spans="1:12" ht="12.5" x14ac:dyDescent="0.25">
      <c r="A313" s="37"/>
      <c r="I313" s="35"/>
      <c r="J313" s="35"/>
      <c r="K313" s="35"/>
      <c r="L313" s="35"/>
    </row>
    <row r="314" spans="1:12" ht="12.5" x14ac:dyDescent="0.25">
      <c r="A314" s="37"/>
      <c r="I314" s="35"/>
      <c r="J314" s="35"/>
      <c r="K314" s="35"/>
      <c r="L314" s="35"/>
    </row>
    <row r="315" spans="1:12" ht="12.5" x14ac:dyDescent="0.25">
      <c r="A315" s="37"/>
      <c r="I315" s="35"/>
      <c r="J315" s="35"/>
      <c r="K315" s="35"/>
      <c r="L315" s="35"/>
    </row>
    <row r="316" spans="1:12" ht="12.5" x14ac:dyDescent="0.25">
      <c r="A316" s="37"/>
      <c r="I316" s="35"/>
      <c r="J316" s="35"/>
      <c r="K316" s="35"/>
      <c r="L316" s="35"/>
    </row>
    <row r="317" spans="1:12" ht="12.5" x14ac:dyDescent="0.25">
      <c r="A317" s="37"/>
      <c r="I317" s="35"/>
      <c r="J317" s="35"/>
      <c r="K317" s="35"/>
      <c r="L317" s="35"/>
    </row>
    <row r="318" spans="1:12" ht="12.5" x14ac:dyDescent="0.25">
      <c r="A318" s="37"/>
      <c r="I318" s="35"/>
      <c r="J318" s="35"/>
      <c r="K318" s="35"/>
      <c r="L318" s="35"/>
    </row>
    <row r="319" spans="1:12" ht="12.5" x14ac:dyDescent="0.25">
      <c r="A319" s="37"/>
      <c r="I319" s="35"/>
      <c r="J319" s="35"/>
      <c r="K319" s="35"/>
      <c r="L319" s="35"/>
    </row>
    <row r="320" spans="1:12" ht="12.5" x14ac:dyDescent="0.25">
      <c r="A320" s="37"/>
      <c r="I320" s="35"/>
      <c r="J320" s="35"/>
      <c r="K320" s="35"/>
      <c r="L320" s="35"/>
    </row>
    <row r="321" spans="1:12" ht="12.5" x14ac:dyDescent="0.25">
      <c r="A321" s="37"/>
      <c r="I321" s="35"/>
      <c r="J321" s="35"/>
      <c r="K321" s="35"/>
      <c r="L321" s="35"/>
    </row>
    <row r="322" spans="1:12" ht="12.5" x14ac:dyDescent="0.25">
      <c r="A322" s="37"/>
      <c r="I322" s="35"/>
      <c r="J322" s="35"/>
      <c r="K322" s="35"/>
      <c r="L322" s="35"/>
    </row>
    <row r="323" spans="1:12" ht="12.5" x14ac:dyDescent="0.25">
      <c r="A323" s="37"/>
      <c r="I323" s="35"/>
      <c r="J323" s="35"/>
      <c r="K323" s="35"/>
      <c r="L323" s="35"/>
    </row>
    <row r="324" spans="1:12" ht="12.5" x14ac:dyDescent="0.25">
      <c r="A324" s="37"/>
      <c r="I324" s="35"/>
      <c r="J324" s="35"/>
      <c r="K324" s="35"/>
      <c r="L324" s="35"/>
    </row>
    <row r="325" spans="1:12" ht="12.5" x14ac:dyDescent="0.25">
      <c r="A325" s="37"/>
      <c r="I325" s="35"/>
      <c r="J325" s="35"/>
      <c r="K325" s="35"/>
      <c r="L325" s="35"/>
    </row>
    <row r="326" spans="1:12" ht="12.5" x14ac:dyDescent="0.25">
      <c r="A326" s="37"/>
      <c r="I326" s="35"/>
      <c r="J326" s="35"/>
      <c r="K326" s="35"/>
      <c r="L326" s="35"/>
    </row>
    <row r="327" spans="1:12" ht="12.5" x14ac:dyDescent="0.25">
      <c r="A327" s="37"/>
      <c r="I327" s="35"/>
      <c r="J327" s="35"/>
      <c r="K327" s="35"/>
      <c r="L327" s="35"/>
    </row>
    <row r="328" spans="1:12" ht="12.5" x14ac:dyDescent="0.25">
      <c r="A328" s="37"/>
      <c r="I328" s="35"/>
      <c r="J328" s="35"/>
      <c r="K328" s="35"/>
      <c r="L328" s="35"/>
    </row>
    <row r="329" spans="1:12" ht="12.5" x14ac:dyDescent="0.25">
      <c r="A329" s="37"/>
      <c r="I329" s="35"/>
      <c r="J329" s="35"/>
      <c r="K329" s="35"/>
      <c r="L329" s="35"/>
    </row>
    <row r="330" spans="1:12" ht="12.5" x14ac:dyDescent="0.25">
      <c r="A330" s="37"/>
      <c r="I330" s="35"/>
      <c r="J330" s="35"/>
      <c r="K330" s="35"/>
      <c r="L330" s="35"/>
    </row>
    <row r="331" spans="1:12" ht="12.5" x14ac:dyDescent="0.25">
      <c r="A331" s="37"/>
      <c r="I331" s="35"/>
      <c r="J331" s="35"/>
      <c r="K331" s="35"/>
      <c r="L331" s="35"/>
    </row>
    <row r="332" spans="1:12" ht="12.5" x14ac:dyDescent="0.25">
      <c r="A332" s="37"/>
      <c r="I332" s="35"/>
      <c r="J332" s="35"/>
      <c r="K332" s="35"/>
      <c r="L332" s="35"/>
    </row>
    <row r="333" spans="1:12" ht="12.5" x14ac:dyDescent="0.25">
      <c r="A333" s="37"/>
      <c r="I333" s="35"/>
      <c r="J333" s="35"/>
      <c r="K333" s="35"/>
      <c r="L333" s="35"/>
    </row>
    <row r="334" spans="1:12" ht="12.5" x14ac:dyDescent="0.25">
      <c r="A334" s="37"/>
      <c r="I334" s="35"/>
      <c r="J334" s="35"/>
      <c r="K334" s="35"/>
      <c r="L334" s="35"/>
    </row>
    <row r="335" spans="1:12" ht="12.5" x14ac:dyDescent="0.25">
      <c r="A335" s="37"/>
      <c r="I335" s="35"/>
      <c r="J335" s="35"/>
      <c r="K335" s="35"/>
      <c r="L335" s="35"/>
    </row>
    <row r="336" spans="1:12" ht="12.5" x14ac:dyDescent="0.25">
      <c r="A336" s="37"/>
      <c r="I336" s="35"/>
      <c r="J336" s="35"/>
      <c r="K336" s="35"/>
      <c r="L336" s="35"/>
    </row>
    <row r="337" spans="1:12" ht="12.5" x14ac:dyDescent="0.25">
      <c r="A337" s="37"/>
      <c r="I337" s="35"/>
      <c r="J337" s="35"/>
      <c r="K337" s="35"/>
      <c r="L337" s="35"/>
    </row>
    <row r="338" spans="1:12" ht="12.5" x14ac:dyDescent="0.25">
      <c r="A338" s="37"/>
      <c r="I338" s="35"/>
      <c r="J338" s="35"/>
      <c r="K338" s="35"/>
      <c r="L338" s="35"/>
    </row>
    <row r="339" spans="1:12" ht="12.5" x14ac:dyDescent="0.25">
      <c r="A339" s="37"/>
      <c r="I339" s="35"/>
      <c r="J339" s="35"/>
      <c r="K339" s="35"/>
      <c r="L339" s="35"/>
    </row>
    <row r="340" spans="1:12" ht="12.5" x14ac:dyDescent="0.25">
      <c r="A340" s="37"/>
      <c r="I340" s="35"/>
      <c r="J340" s="35"/>
      <c r="K340" s="35"/>
      <c r="L340" s="35"/>
    </row>
    <row r="341" spans="1:12" ht="12.5" x14ac:dyDescent="0.25">
      <c r="A341" s="37"/>
      <c r="I341" s="35"/>
      <c r="J341" s="35"/>
      <c r="K341" s="35"/>
      <c r="L341" s="35"/>
    </row>
    <row r="342" spans="1:12" ht="12.5" x14ac:dyDescent="0.25">
      <c r="A342" s="37"/>
      <c r="I342" s="35"/>
      <c r="J342" s="35"/>
      <c r="K342" s="35"/>
      <c r="L342" s="35"/>
    </row>
    <row r="343" spans="1:12" ht="12.5" x14ac:dyDescent="0.25">
      <c r="A343" s="37"/>
      <c r="I343" s="35"/>
      <c r="J343" s="35"/>
      <c r="K343" s="35"/>
      <c r="L343" s="35"/>
    </row>
    <row r="344" spans="1:12" ht="12.5" x14ac:dyDescent="0.25">
      <c r="A344" s="37"/>
      <c r="I344" s="35"/>
      <c r="J344" s="35"/>
      <c r="K344" s="35"/>
      <c r="L344" s="35"/>
    </row>
    <row r="345" spans="1:12" ht="12.5" x14ac:dyDescent="0.25">
      <c r="A345" s="37"/>
      <c r="I345" s="35"/>
      <c r="J345" s="35"/>
      <c r="K345" s="35"/>
      <c r="L345" s="35"/>
    </row>
    <row r="346" spans="1:12" ht="12.5" x14ac:dyDescent="0.25">
      <c r="A346" s="37"/>
      <c r="I346" s="35"/>
      <c r="J346" s="35"/>
      <c r="K346" s="35"/>
      <c r="L346" s="35"/>
    </row>
    <row r="347" spans="1:12" ht="12.5" x14ac:dyDescent="0.25">
      <c r="A347" s="37"/>
      <c r="I347" s="35"/>
      <c r="J347" s="35"/>
      <c r="K347" s="35"/>
      <c r="L347" s="35"/>
    </row>
    <row r="348" spans="1:12" ht="12.5" x14ac:dyDescent="0.25">
      <c r="A348" s="37"/>
      <c r="I348" s="35"/>
      <c r="J348" s="35"/>
      <c r="K348" s="35"/>
      <c r="L348" s="35"/>
    </row>
    <row r="349" spans="1:12" ht="12.5" x14ac:dyDescent="0.25">
      <c r="A349" s="37"/>
      <c r="I349" s="35"/>
      <c r="J349" s="35"/>
      <c r="K349" s="35"/>
      <c r="L349" s="35"/>
    </row>
    <row r="350" spans="1:12" ht="12.5" x14ac:dyDescent="0.25">
      <c r="A350" s="37"/>
      <c r="I350" s="35"/>
      <c r="J350" s="35"/>
      <c r="K350" s="35"/>
      <c r="L350" s="35"/>
    </row>
    <row r="351" spans="1:12" ht="12.5" x14ac:dyDescent="0.25">
      <c r="A351" s="37"/>
      <c r="I351" s="35"/>
      <c r="J351" s="35"/>
      <c r="K351" s="35"/>
      <c r="L351" s="35"/>
    </row>
    <row r="352" spans="1:12" ht="12.5" x14ac:dyDescent="0.25">
      <c r="A352" s="37"/>
      <c r="I352" s="35"/>
      <c r="J352" s="35"/>
      <c r="K352" s="35"/>
      <c r="L352" s="35"/>
    </row>
    <row r="353" spans="1:12" ht="12.5" x14ac:dyDescent="0.25">
      <c r="A353" s="37"/>
      <c r="I353" s="35"/>
      <c r="J353" s="35"/>
      <c r="K353" s="35"/>
      <c r="L353" s="35"/>
    </row>
    <row r="354" spans="1:12" ht="12.5" x14ac:dyDescent="0.25">
      <c r="A354" s="37"/>
      <c r="I354" s="35"/>
      <c r="J354" s="35"/>
      <c r="K354" s="35"/>
      <c r="L354" s="35"/>
    </row>
    <row r="355" spans="1:12" ht="12.5" x14ac:dyDescent="0.25">
      <c r="A355" s="37"/>
      <c r="I355" s="35"/>
      <c r="J355" s="35"/>
      <c r="K355" s="35"/>
      <c r="L355" s="35"/>
    </row>
    <row r="356" spans="1:12" ht="12.5" x14ac:dyDescent="0.25">
      <c r="A356" s="37"/>
      <c r="I356" s="35"/>
      <c r="J356" s="35"/>
      <c r="K356" s="35"/>
      <c r="L356" s="35"/>
    </row>
    <row r="357" spans="1:12" ht="12.5" x14ac:dyDescent="0.25">
      <c r="A357" s="37"/>
      <c r="I357" s="35"/>
      <c r="J357" s="35"/>
      <c r="K357" s="35"/>
      <c r="L357" s="35"/>
    </row>
    <row r="358" spans="1:12" ht="12.5" x14ac:dyDescent="0.25">
      <c r="A358" s="37"/>
      <c r="I358" s="35"/>
      <c r="J358" s="35"/>
      <c r="K358" s="35"/>
      <c r="L358" s="35"/>
    </row>
    <row r="359" spans="1:12" ht="12.5" x14ac:dyDescent="0.25">
      <c r="A359" s="37"/>
      <c r="I359" s="35"/>
      <c r="J359" s="35"/>
      <c r="K359" s="35"/>
      <c r="L359" s="35"/>
    </row>
    <row r="360" spans="1:12" ht="12.5" x14ac:dyDescent="0.25">
      <c r="A360" s="37"/>
      <c r="I360" s="35"/>
      <c r="J360" s="35"/>
      <c r="K360" s="35"/>
      <c r="L360" s="35"/>
    </row>
    <row r="361" spans="1:12" ht="12.5" x14ac:dyDescent="0.25">
      <c r="A361" s="37"/>
      <c r="I361" s="35"/>
      <c r="J361" s="35"/>
      <c r="K361" s="35"/>
      <c r="L361" s="35"/>
    </row>
    <row r="362" spans="1:12" ht="12.5" x14ac:dyDescent="0.25">
      <c r="A362" s="37"/>
      <c r="I362" s="35"/>
      <c r="J362" s="35"/>
      <c r="K362" s="35"/>
      <c r="L362" s="35"/>
    </row>
    <row r="363" spans="1:12" ht="12.5" x14ac:dyDescent="0.25">
      <c r="A363" s="37"/>
      <c r="I363" s="35"/>
      <c r="J363" s="35"/>
      <c r="K363" s="35"/>
      <c r="L363" s="35"/>
    </row>
    <row r="364" spans="1:12" ht="12.5" x14ac:dyDescent="0.25">
      <c r="A364" s="37"/>
      <c r="I364" s="35"/>
      <c r="J364" s="35"/>
      <c r="K364" s="35"/>
      <c r="L364" s="35"/>
    </row>
    <row r="365" spans="1:12" ht="12.5" x14ac:dyDescent="0.25">
      <c r="A365" s="37"/>
      <c r="I365" s="35"/>
      <c r="J365" s="35"/>
      <c r="K365" s="35"/>
      <c r="L365" s="35"/>
    </row>
    <row r="366" spans="1:12" ht="12.5" x14ac:dyDescent="0.25">
      <c r="A366" s="37"/>
      <c r="I366" s="35"/>
      <c r="J366" s="35"/>
      <c r="K366" s="35"/>
      <c r="L366" s="35"/>
    </row>
    <row r="367" spans="1:12" ht="12.5" x14ac:dyDescent="0.25">
      <c r="A367" s="37"/>
      <c r="I367" s="35"/>
      <c r="J367" s="35"/>
      <c r="K367" s="35"/>
      <c r="L367" s="35"/>
    </row>
    <row r="368" spans="1:12" ht="12.5" x14ac:dyDescent="0.25">
      <c r="A368" s="37"/>
      <c r="I368" s="35"/>
      <c r="J368" s="35"/>
      <c r="K368" s="35"/>
      <c r="L368" s="35"/>
    </row>
    <row r="369" spans="1:12" ht="12.5" x14ac:dyDescent="0.25">
      <c r="A369" s="37"/>
      <c r="I369" s="35"/>
      <c r="J369" s="35"/>
      <c r="K369" s="35"/>
      <c r="L369" s="35"/>
    </row>
    <row r="370" spans="1:12" ht="12.5" x14ac:dyDescent="0.25">
      <c r="A370" s="37"/>
      <c r="I370" s="35"/>
      <c r="J370" s="35"/>
      <c r="K370" s="35"/>
      <c r="L370" s="35"/>
    </row>
    <row r="371" spans="1:12" ht="12.5" x14ac:dyDescent="0.25">
      <c r="A371" s="37"/>
      <c r="I371" s="35"/>
      <c r="J371" s="35"/>
      <c r="K371" s="35"/>
      <c r="L371" s="35"/>
    </row>
    <row r="372" spans="1:12" ht="12.5" x14ac:dyDescent="0.25">
      <c r="A372" s="37"/>
      <c r="I372" s="35"/>
      <c r="J372" s="35"/>
      <c r="K372" s="35"/>
      <c r="L372" s="35"/>
    </row>
    <row r="373" spans="1:12" ht="12.5" x14ac:dyDescent="0.25">
      <c r="A373" s="37"/>
      <c r="I373" s="35"/>
      <c r="J373" s="35"/>
      <c r="K373" s="35"/>
      <c r="L373" s="35"/>
    </row>
    <row r="374" spans="1:12" ht="12.5" x14ac:dyDescent="0.25">
      <c r="A374" s="37"/>
      <c r="I374" s="35"/>
      <c r="J374" s="35"/>
      <c r="K374" s="35"/>
      <c r="L374" s="35"/>
    </row>
    <row r="375" spans="1:12" ht="12.5" x14ac:dyDescent="0.25">
      <c r="A375" s="37"/>
      <c r="I375" s="35"/>
      <c r="J375" s="35"/>
      <c r="K375" s="35"/>
      <c r="L375" s="35"/>
    </row>
    <row r="376" spans="1:12" ht="12.5" x14ac:dyDescent="0.25">
      <c r="A376" s="37"/>
      <c r="I376" s="35"/>
      <c r="J376" s="35"/>
      <c r="K376" s="35"/>
      <c r="L376" s="35"/>
    </row>
    <row r="377" spans="1:12" ht="12.5" x14ac:dyDescent="0.25">
      <c r="A377" s="37"/>
      <c r="I377" s="35"/>
      <c r="J377" s="35"/>
      <c r="K377" s="35"/>
      <c r="L377" s="35"/>
    </row>
    <row r="378" spans="1:12" ht="12.5" x14ac:dyDescent="0.25">
      <c r="A378" s="37"/>
      <c r="I378" s="35"/>
      <c r="J378" s="35"/>
      <c r="K378" s="35"/>
      <c r="L378" s="35"/>
    </row>
    <row r="379" spans="1:12" ht="12.5" x14ac:dyDescent="0.25">
      <c r="A379" s="37"/>
      <c r="I379" s="35"/>
      <c r="J379" s="35"/>
      <c r="K379" s="35"/>
      <c r="L379" s="35"/>
    </row>
    <row r="380" spans="1:12" ht="12.5" x14ac:dyDescent="0.25">
      <c r="A380" s="37"/>
      <c r="I380" s="35"/>
      <c r="J380" s="35"/>
      <c r="K380" s="35"/>
      <c r="L380" s="35"/>
    </row>
    <row r="381" spans="1:12" ht="12.5" x14ac:dyDescent="0.25">
      <c r="A381" s="37"/>
      <c r="I381" s="35"/>
      <c r="J381" s="35"/>
      <c r="K381" s="35"/>
      <c r="L381" s="35"/>
    </row>
    <row r="382" spans="1:12" ht="12.5" x14ac:dyDescent="0.25">
      <c r="A382" s="37"/>
      <c r="I382" s="35"/>
      <c r="J382" s="35"/>
      <c r="K382" s="35"/>
      <c r="L382" s="35"/>
    </row>
    <row r="383" spans="1:12" ht="12.5" x14ac:dyDescent="0.25">
      <c r="A383" s="37"/>
      <c r="I383" s="35"/>
      <c r="J383" s="35"/>
      <c r="K383" s="35"/>
      <c r="L383" s="35"/>
    </row>
    <row r="384" spans="1:12" ht="12.5" x14ac:dyDescent="0.25">
      <c r="A384" s="37"/>
      <c r="I384" s="35"/>
      <c r="J384" s="35"/>
      <c r="K384" s="35"/>
      <c r="L384" s="35"/>
    </row>
    <row r="385" spans="1:12" ht="12.5" x14ac:dyDescent="0.25">
      <c r="A385" s="37"/>
      <c r="I385" s="35"/>
      <c r="J385" s="35"/>
      <c r="K385" s="35"/>
      <c r="L385" s="35"/>
    </row>
    <row r="386" spans="1:12" ht="12.5" x14ac:dyDescent="0.25">
      <c r="A386" s="37"/>
      <c r="I386" s="35"/>
      <c r="J386" s="35"/>
      <c r="K386" s="35"/>
      <c r="L386" s="35"/>
    </row>
    <row r="387" spans="1:12" ht="12.5" x14ac:dyDescent="0.25">
      <c r="A387" s="37"/>
      <c r="I387" s="35"/>
      <c r="J387" s="35"/>
      <c r="K387" s="35"/>
      <c r="L387" s="35"/>
    </row>
    <row r="388" spans="1:12" ht="12.5" x14ac:dyDescent="0.25">
      <c r="A388" s="37"/>
      <c r="I388" s="35"/>
      <c r="J388" s="35"/>
      <c r="K388" s="35"/>
      <c r="L388" s="35"/>
    </row>
    <row r="389" spans="1:12" ht="12.5" x14ac:dyDescent="0.25">
      <c r="A389" s="37"/>
      <c r="I389" s="35"/>
      <c r="J389" s="35"/>
      <c r="K389" s="35"/>
      <c r="L389" s="35"/>
    </row>
    <row r="390" spans="1:12" ht="12.5" x14ac:dyDescent="0.25">
      <c r="A390" s="37"/>
      <c r="I390" s="35"/>
      <c r="J390" s="35"/>
      <c r="K390" s="35"/>
      <c r="L390" s="35"/>
    </row>
    <row r="391" spans="1:12" ht="12.5" x14ac:dyDescent="0.25">
      <c r="A391" s="37"/>
      <c r="I391" s="35"/>
      <c r="J391" s="35"/>
      <c r="K391" s="35"/>
      <c r="L391" s="35"/>
    </row>
    <row r="392" spans="1:12" ht="12.5" x14ac:dyDescent="0.25">
      <c r="A392" s="37"/>
      <c r="I392" s="35"/>
      <c r="J392" s="35"/>
      <c r="K392" s="35"/>
      <c r="L392" s="35"/>
    </row>
    <row r="393" spans="1:12" ht="12.5" x14ac:dyDescent="0.25">
      <c r="A393" s="37"/>
      <c r="I393" s="35"/>
      <c r="J393" s="35"/>
      <c r="K393" s="35"/>
      <c r="L393" s="35"/>
    </row>
    <row r="394" spans="1:12" ht="12.5" x14ac:dyDescent="0.25">
      <c r="A394" s="37"/>
      <c r="I394" s="35"/>
      <c r="J394" s="35"/>
      <c r="K394" s="35"/>
      <c r="L394" s="35"/>
    </row>
    <row r="395" spans="1:12" ht="12.5" x14ac:dyDescent="0.25">
      <c r="A395" s="37"/>
      <c r="I395" s="35"/>
      <c r="J395" s="35"/>
      <c r="K395" s="35"/>
      <c r="L395" s="35"/>
    </row>
    <row r="396" spans="1:12" ht="12.5" x14ac:dyDescent="0.25">
      <c r="A396" s="37"/>
      <c r="I396" s="35"/>
      <c r="J396" s="35"/>
      <c r="K396" s="35"/>
      <c r="L396" s="35"/>
    </row>
    <row r="397" spans="1:12" ht="12.5" x14ac:dyDescent="0.25">
      <c r="A397" s="37"/>
      <c r="I397" s="35"/>
      <c r="J397" s="35"/>
      <c r="K397" s="35"/>
      <c r="L397" s="35"/>
    </row>
    <row r="398" spans="1:12" ht="12.5" x14ac:dyDescent="0.25">
      <c r="A398" s="37"/>
      <c r="I398" s="35"/>
      <c r="J398" s="35"/>
      <c r="K398" s="35"/>
      <c r="L398" s="35"/>
    </row>
    <row r="399" spans="1:12" ht="12.5" x14ac:dyDescent="0.25">
      <c r="A399" s="37"/>
      <c r="I399" s="35"/>
      <c r="J399" s="35"/>
      <c r="K399" s="35"/>
      <c r="L399" s="35"/>
    </row>
    <row r="400" spans="1:12" ht="12.5" x14ac:dyDescent="0.25">
      <c r="A400" s="37"/>
      <c r="I400" s="35"/>
      <c r="J400" s="35"/>
      <c r="K400" s="35"/>
      <c r="L400" s="35"/>
    </row>
    <row r="401" spans="1:12" ht="12.5" x14ac:dyDescent="0.25">
      <c r="A401" s="37"/>
      <c r="I401" s="35"/>
      <c r="J401" s="35"/>
      <c r="K401" s="35"/>
      <c r="L401" s="35"/>
    </row>
    <row r="402" spans="1:12" ht="12.5" x14ac:dyDescent="0.25">
      <c r="A402" s="37"/>
      <c r="I402" s="35"/>
      <c r="J402" s="35"/>
      <c r="K402" s="35"/>
      <c r="L402" s="35"/>
    </row>
    <row r="403" spans="1:12" ht="12.5" x14ac:dyDescent="0.25">
      <c r="A403" s="37"/>
      <c r="I403" s="35"/>
      <c r="J403" s="35"/>
      <c r="K403" s="35"/>
      <c r="L403" s="35"/>
    </row>
    <row r="404" spans="1:12" ht="12.5" x14ac:dyDescent="0.25">
      <c r="A404" s="37"/>
      <c r="I404" s="35"/>
      <c r="J404" s="35"/>
      <c r="K404" s="35"/>
      <c r="L404" s="35"/>
    </row>
    <row r="405" spans="1:12" ht="12.5" x14ac:dyDescent="0.25">
      <c r="A405" s="37"/>
      <c r="I405" s="35"/>
      <c r="J405" s="35"/>
      <c r="K405" s="35"/>
      <c r="L405" s="35"/>
    </row>
    <row r="406" spans="1:12" ht="12.5" x14ac:dyDescent="0.25">
      <c r="A406" s="37"/>
      <c r="I406" s="35"/>
      <c r="J406" s="35"/>
      <c r="K406" s="35"/>
      <c r="L406" s="35"/>
    </row>
    <row r="407" spans="1:12" ht="12.5" x14ac:dyDescent="0.25">
      <c r="A407" s="37"/>
      <c r="I407" s="35"/>
      <c r="J407" s="35"/>
      <c r="K407" s="35"/>
      <c r="L407" s="35"/>
    </row>
    <row r="408" spans="1:12" ht="12.5" x14ac:dyDescent="0.25">
      <c r="A408" s="37"/>
      <c r="I408" s="35"/>
      <c r="J408" s="35"/>
      <c r="K408" s="35"/>
      <c r="L408" s="35"/>
    </row>
    <row r="409" spans="1:12" ht="12.5" x14ac:dyDescent="0.25">
      <c r="A409" s="37"/>
      <c r="I409" s="35"/>
      <c r="J409" s="35"/>
      <c r="K409" s="35"/>
      <c r="L409" s="35"/>
    </row>
    <row r="410" spans="1:12" ht="12.5" x14ac:dyDescent="0.25">
      <c r="A410" s="37"/>
      <c r="I410" s="35"/>
      <c r="J410" s="35"/>
      <c r="K410" s="35"/>
      <c r="L410" s="35"/>
    </row>
    <row r="411" spans="1:12" ht="12.5" x14ac:dyDescent="0.25">
      <c r="A411" s="37"/>
      <c r="I411" s="35"/>
      <c r="J411" s="35"/>
      <c r="K411" s="35"/>
      <c r="L411" s="35"/>
    </row>
    <row r="412" spans="1:12" ht="12.5" x14ac:dyDescent="0.25">
      <c r="A412" s="37"/>
      <c r="I412" s="35"/>
      <c r="J412" s="35"/>
      <c r="K412" s="35"/>
      <c r="L412" s="35"/>
    </row>
    <row r="413" spans="1:12" ht="12.5" x14ac:dyDescent="0.25">
      <c r="A413" s="37"/>
      <c r="I413" s="35"/>
      <c r="J413" s="35"/>
      <c r="K413" s="35"/>
      <c r="L413" s="35"/>
    </row>
    <row r="414" spans="1:12" ht="12.5" x14ac:dyDescent="0.25">
      <c r="A414" s="37"/>
      <c r="I414" s="35"/>
      <c r="J414" s="35"/>
      <c r="K414" s="35"/>
      <c r="L414" s="35"/>
    </row>
    <row r="415" spans="1:12" ht="12.5" x14ac:dyDescent="0.25">
      <c r="A415" s="37"/>
      <c r="I415" s="35"/>
      <c r="J415" s="35"/>
      <c r="K415" s="35"/>
      <c r="L415" s="35"/>
    </row>
    <row r="416" spans="1:12" ht="12.5" x14ac:dyDescent="0.25">
      <c r="A416" s="37"/>
      <c r="I416" s="35"/>
      <c r="J416" s="35"/>
      <c r="K416" s="35"/>
      <c r="L416" s="35"/>
    </row>
    <row r="417" spans="1:12" ht="12.5" x14ac:dyDescent="0.25">
      <c r="A417" s="37"/>
      <c r="I417" s="35"/>
      <c r="J417" s="35"/>
      <c r="K417" s="35"/>
      <c r="L417" s="35"/>
    </row>
    <row r="418" spans="1:12" ht="12.5" x14ac:dyDescent="0.25">
      <c r="A418" s="37"/>
      <c r="I418" s="35"/>
      <c r="J418" s="35"/>
      <c r="K418" s="35"/>
      <c r="L418" s="35"/>
    </row>
    <row r="419" spans="1:12" ht="12.5" x14ac:dyDescent="0.25">
      <c r="A419" s="37"/>
      <c r="I419" s="35"/>
      <c r="J419" s="35"/>
      <c r="K419" s="35"/>
      <c r="L419" s="35"/>
    </row>
    <row r="420" spans="1:12" ht="12.5" x14ac:dyDescent="0.25">
      <c r="A420" s="37"/>
      <c r="I420" s="35"/>
      <c r="J420" s="35"/>
      <c r="K420" s="35"/>
      <c r="L420" s="35"/>
    </row>
    <row r="421" spans="1:12" ht="12.5" x14ac:dyDescent="0.25">
      <c r="A421" s="37"/>
      <c r="I421" s="35"/>
      <c r="J421" s="35"/>
      <c r="K421" s="35"/>
      <c r="L421" s="35"/>
    </row>
    <row r="422" spans="1:12" ht="12.5" x14ac:dyDescent="0.25">
      <c r="A422" s="37"/>
      <c r="I422" s="35"/>
      <c r="J422" s="35"/>
      <c r="K422" s="35"/>
      <c r="L422" s="35"/>
    </row>
    <row r="423" spans="1:12" ht="12.5" x14ac:dyDescent="0.25">
      <c r="A423" s="37"/>
      <c r="I423" s="35"/>
      <c r="J423" s="35"/>
      <c r="K423" s="35"/>
      <c r="L423" s="35"/>
    </row>
    <row r="424" spans="1:12" ht="12.5" x14ac:dyDescent="0.25">
      <c r="A424" s="37"/>
      <c r="I424" s="35"/>
      <c r="J424" s="35"/>
      <c r="K424" s="35"/>
      <c r="L424" s="35"/>
    </row>
    <row r="425" spans="1:12" ht="12.5" x14ac:dyDescent="0.25">
      <c r="A425" s="37"/>
      <c r="I425" s="35"/>
      <c r="J425" s="35"/>
      <c r="K425" s="35"/>
      <c r="L425" s="35"/>
    </row>
    <row r="426" spans="1:12" ht="12.5" x14ac:dyDescent="0.25">
      <c r="A426" s="37"/>
      <c r="I426" s="35"/>
      <c r="J426" s="35"/>
      <c r="K426" s="35"/>
      <c r="L426" s="35"/>
    </row>
    <row r="427" spans="1:12" ht="12.5" x14ac:dyDescent="0.25">
      <c r="A427" s="37"/>
      <c r="I427" s="35"/>
      <c r="J427" s="35"/>
      <c r="K427" s="35"/>
      <c r="L427" s="35"/>
    </row>
    <row r="428" spans="1:12" ht="12.5" x14ac:dyDescent="0.25">
      <c r="A428" s="37"/>
      <c r="I428" s="35"/>
      <c r="J428" s="35"/>
      <c r="K428" s="35"/>
      <c r="L428" s="35"/>
    </row>
    <row r="429" spans="1:12" ht="12.5" x14ac:dyDescent="0.25">
      <c r="A429" s="37"/>
      <c r="I429" s="35"/>
      <c r="J429" s="35"/>
      <c r="K429" s="35"/>
      <c r="L429" s="35"/>
    </row>
    <row r="430" spans="1:12" ht="12.5" x14ac:dyDescent="0.25">
      <c r="A430" s="37"/>
      <c r="I430" s="35"/>
      <c r="J430" s="35"/>
      <c r="K430" s="35"/>
      <c r="L430" s="35"/>
    </row>
    <row r="431" spans="1:12" ht="12.5" x14ac:dyDescent="0.25">
      <c r="A431" s="37"/>
      <c r="I431" s="35"/>
      <c r="J431" s="35"/>
      <c r="K431" s="35"/>
      <c r="L431" s="35"/>
    </row>
    <row r="432" spans="1:12" ht="12.5" x14ac:dyDescent="0.25">
      <c r="A432" s="37"/>
      <c r="I432" s="35"/>
      <c r="J432" s="35"/>
      <c r="K432" s="35"/>
      <c r="L432" s="35"/>
    </row>
    <row r="433" spans="1:12" ht="12.5" x14ac:dyDescent="0.25">
      <c r="A433" s="37"/>
      <c r="I433" s="35"/>
      <c r="J433" s="35"/>
      <c r="K433" s="35"/>
      <c r="L433" s="35"/>
    </row>
    <row r="434" spans="1:12" ht="12.5" x14ac:dyDescent="0.25">
      <c r="A434" s="37"/>
      <c r="I434" s="35"/>
      <c r="J434" s="35"/>
      <c r="K434" s="35"/>
      <c r="L434" s="35"/>
    </row>
    <row r="435" spans="1:12" ht="12.5" x14ac:dyDescent="0.25">
      <c r="A435" s="37"/>
      <c r="I435" s="35"/>
      <c r="J435" s="35"/>
      <c r="K435" s="35"/>
      <c r="L435" s="35"/>
    </row>
    <row r="436" spans="1:12" ht="12.5" x14ac:dyDescent="0.25">
      <c r="A436" s="37"/>
      <c r="I436" s="35"/>
      <c r="J436" s="35"/>
      <c r="K436" s="35"/>
      <c r="L436" s="35"/>
    </row>
    <row r="437" spans="1:12" ht="12.5" x14ac:dyDescent="0.25">
      <c r="A437" s="37"/>
      <c r="I437" s="35"/>
      <c r="J437" s="35"/>
      <c r="K437" s="35"/>
      <c r="L437" s="35"/>
    </row>
    <row r="438" spans="1:12" ht="12.5" x14ac:dyDescent="0.25">
      <c r="A438" s="37"/>
      <c r="I438" s="35"/>
      <c r="J438" s="35"/>
      <c r="K438" s="35"/>
      <c r="L438" s="35"/>
    </row>
    <row r="439" spans="1:12" ht="12.5" x14ac:dyDescent="0.25">
      <c r="A439" s="37"/>
      <c r="I439" s="35"/>
      <c r="J439" s="35"/>
      <c r="K439" s="35"/>
      <c r="L439" s="35"/>
    </row>
    <row r="440" spans="1:12" ht="12.5" x14ac:dyDescent="0.25">
      <c r="A440" s="37"/>
      <c r="I440" s="35"/>
      <c r="J440" s="35"/>
      <c r="K440" s="35"/>
      <c r="L440" s="35"/>
    </row>
    <row r="441" spans="1:12" ht="12.5" x14ac:dyDescent="0.25">
      <c r="A441" s="37"/>
      <c r="I441" s="35"/>
      <c r="J441" s="35"/>
      <c r="K441" s="35"/>
      <c r="L441" s="35"/>
    </row>
    <row r="442" spans="1:12" ht="12.5" x14ac:dyDescent="0.25">
      <c r="A442" s="37"/>
      <c r="I442" s="35"/>
      <c r="J442" s="35"/>
      <c r="K442" s="35"/>
      <c r="L442" s="35"/>
    </row>
    <row r="443" spans="1:12" ht="12.5" x14ac:dyDescent="0.25">
      <c r="A443" s="37"/>
      <c r="I443" s="35"/>
      <c r="J443" s="35"/>
      <c r="K443" s="35"/>
      <c r="L443" s="35"/>
    </row>
    <row r="444" spans="1:12" ht="12.5" x14ac:dyDescent="0.25">
      <c r="A444" s="37"/>
      <c r="I444" s="35"/>
      <c r="J444" s="35"/>
      <c r="K444" s="35"/>
      <c r="L444" s="35"/>
    </row>
    <row r="445" spans="1:12" ht="12.5" x14ac:dyDescent="0.25">
      <c r="A445" s="37"/>
      <c r="I445" s="35"/>
      <c r="J445" s="35"/>
      <c r="K445" s="35"/>
      <c r="L445" s="35"/>
    </row>
    <row r="446" spans="1:12" ht="12.5" x14ac:dyDescent="0.25">
      <c r="A446" s="37"/>
      <c r="I446" s="35"/>
      <c r="J446" s="35"/>
      <c r="K446" s="35"/>
      <c r="L446" s="35"/>
    </row>
    <row r="447" spans="1:12" ht="12.5" x14ac:dyDescent="0.25">
      <c r="A447" s="37"/>
      <c r="I447" s="35"/>
      <c r="J447" s="35"/>
      <c r="K447" s="35"/>
      <c r="L447" s="35"/>
    </row>
    <row r="448" spans="1:12" ht="12.5" x14ac:dyDescent="0.25">
      <c r="A448" s="37"/>
      <c r="I448" s="35"/>
      <c r="J448" s="35"/>
      <c r="K448" s="35"/>
      <c r="L448" s="35"/>
    </row>
    <row r="449" spans="1:12" ht="12.5" x14ac:dyDescent="0.25">
      <c r="A449" s="37"/>
      <c r="I449" s="35"/>
      <c r="J449" s="35"/>
      <c r="K449" s="35"/>
      <c r="L449" s="35"/>
    </row>
    <row r="450" spans="1:12" ht="12.5" x14ac:dyDescent="0.25">
      <c r="A450" s="37"/>
      <c r="I450" s="35"/>
      <c r="J450" s="35"/>
      <c r="K450" s="35"/>
      <c r="L450" s="35"/>
    </row>
    <row r="451" spans="1:12" ht="12.5" x14ac:dyDescent="0.25">
      <c r="A451" s="37"/>
      <c r="I451" s="35"/>
      <c r="J451" s="35"/>
      <c r="K451" s="35"/>
      <c r="L451" s="35"/>
    </row>
    <row r="452" spans="1:12" ht="12.5" x14ac:dyDescent="0.25">
      <c r="A452" s="37"/>
      <c r="I452" s="35"/>
      <c r="J452" s="35"/>
      <c r="K452" s="35"/>
      <c r="L452" s="35"/>
    </row>
    <row r="453" spans="1:12" ht="12.5" x14ac:dyDescent="0.25">
      <c r="A453" s="37"/>
      <c r="I453" s="35"/>
      <c r="J453" s="35"/>
      <c r="K453" s="35"/>
      <c r="L453" s="35"/>
    </row>
    <row r="454" spans="1:12" ht="12.5" x14ac:dyDescent="0.25">
      <c r="A454" s="37"/>
      <c r="I454" s="35"/>
      <c r="J454" s="35"/>
      <c r="K454" s="35"/>
      <c r="L454" s="35"/>
    </row>
    <row r="455" spans="1:12" ht="12.5" x14ac:dyDescent="0.25">
      <c r="A455" s="37"/>
      <c r="I455" s="35"/>
      <c r="J455" s="35"/>
      <c r="K455" s="35"/>
      <c r="L455" s="35"/>
    </row>
    <row r="456" spans="1:12" ht="12.5" x14ac:dyDescent="0.25">
      <c r="A456" s="37"/>
      <c r="I456" s="35"/>
      <c r="J456" s="35"/>
      <c r="K456" s="35"/>
      <c r="L456" s="35"/>
    </row>
    <row r="457" spans="1:12" ht="12.5" x14ac:dyDescent="0.25">
      <c r="A457" s="37"/>
      <c r="I457" s="35"/>
      <c r="J457" s="35"/>
      <c r="K457" s="35"/>
      <c r="L457" s="35"/>
    </row>
    <row r="458" spans="1:12" ht="12.5" x14ac:dyDescent="0.25">
      <c r="A458" s="37"/>
      <c r="I458" s="35"/>
      <c r="J458" s="35"/>
      <c r="K458" s="35"/>
      <c r="L458" s="35"/>
    </row>
    <row r="459" spans="1:12" ht="12.5" x14ac:dyDescent="0.25">
      <c r="A459" s="37"/>
      <c r="I459" s="35"/>
      <c r="J459" s="35"/>
      <c r="K459" s="35"/>
      <c r="L459" s="35"/>
    </row>
    <row r="460" spans="1:12" ht="12.5" x14ac:dyDescent="0.25">
      <c r="A460" s="37"/>
      <c r="I460" s="35"/>
      <c r="J460" s="35"/>
      <c r="K460" s="35"/>
      <c r="L460" s="35"/>
    </row>
    <row r="461" spans="1:12" ht="12.5" x14ac:dyDescent="0.25">
      <c r="A461" s="37"/>
      <c r="I461" s="35"/>
      <c r="J461" s="35"/>
      <c r="K461" s="35"/>
      <c r="L461" s="35"/>
    </row>
    <row r="462" spans="1:12" ht="12.5" x14ac:dyDescent="0.25">
      <c r="A462" s="37"/>
      <c r="I462" s="35"/>
      <c r="J462" s="35"/>
      <c r="K462" s="35"/>
      <c r="L462" s="35"/>
    </row>
    <row r="463" spans="1:12" ht="12.5" x14ac:dyDescent="0.25">
      <c r="A463" s="37"/>
      <c r="I463" s="35"/>
      <c r="J463" s="35"/>
      <c r="K463" s="35"/>
      <c r="L463" s="35"/>
    </row>
    <row r="464" spans="1:12" ht="12.5" x14ac:dyDescent="0.25">
      <c r="A464" s="37"/>
      <c r="I464" s="35"/>
      <c r="J464" s="35"/>
      <c r="K464" s="35"/>
      <c r="L464" s="35"/>
    </row>
    <row r="465" spans="1:12" ht="12.5" x14ac:dyDescent="0.25">
      <c r="A465" s="37"/>
      <c r="I465" s="35"/>
      <c r="J465" s="35"/>
      <c r="K465" s="35"/>
      <c r="L465" s="35"/>
    </row>
    <row r="466" spans="1:12" ht="12.5" x14ac:dyDescent="0.25">
      <c r="A466" s="37"/>
      <c r="I466" s="35"/>
      <c r="J466" s="35"/>
      <c r="K466" s="35"/>
      <c r="L466" s="35"/>
    </row>
    <row r="467" spans="1:12" ht="12.5" x14ac:dyDescent="0.25">
      <c r="A467" s="37"/>
      <c r="I467" s="35"/>
      <c r="J467" s="35"/>
      <c r="K467" s="35"/>
      <c r="L467" s="35"/>
    </row>
    <row r="468" spans="1:12" ht="12.5" x14ac:dyDescent="0.25">
      <c r="A468" s="37"/>
      <c r="I468" s="35"/>
      <c r="J468" s="35"/>
      <c r="K468" s="35"/>
      <c r="L468" s="35"/>
    </row>
    <row r="469" spans="1:12" ht="12.5" x14ac:dyDescent="0.25">
      <c r="A469" s="37"/>
      <c r="I469" s="35"/>
      <c r="J469" s="35"/>
      <c r="K469" s="35"/>
      <c r="L469" s="35"/>
    </row>
    <row r="470" spans="1:12" ht="12.5" x14ac:dyDescent="0.25">
      <c r="A470" s="37"/>
      <c r="I470" s="35"/>
      <c r="J470" s="35"/>
      <c r="K470" s="35"/>
      <c r="L470" s="35"/>
    </row>
    <row r="471" spans="1:12" ht="12.5" x14ac:dyDescent="0.25">
      <c r="A471" s="37"/>
      <c r="I471" s="35"/>
      <c r="J471" s="35"/>
      <c r="K471" s="35"/>
      <c r="L471" s="35"/>
    </row>
    <row r="472" spans="1:12" ht="12.5" x14ac:dyDescent="0.25">
      <c r="A472" s="37"/>
      <c r="I472" s="35"/>
      <c r="J472" s="35"/>
      <c r="K472" s="35"/>
      <c r="L472" s="35"/>
    </row>
    <row r="473" spans="1:12" ht="12.5" x14ac:dyDescent="0.25">
      <c r="A473" s="37"/>
      <c r="I473" s="35"/>
      <c r="J473" s="35"/>
      <c r="K473" s="35"/>
      <c r="L473" s="35"/>
    </row>
    <row r="474" spans="1:12" ht="12.5" x14ac:dyDescent="0.25">
      <c r="A474" s="37"/>
      <c r="I474" s="35"/>
      <c r="J474" s="35"/>
      <c r="K474" s="35"/>
      <c r="L474" s="35"/>
    </row>
    <row r="475" spans="1:12" ht="12.5" x14ac:dyDescent="0.25">
      <c r="A475" s="37"/>
      <c r="I475" s="35"/>
      <c r="J475" s="35"/>
      <c r="K475" s="35"/>
      <c r="L475" s="35"/>
    </row>
    <row r="476" spans="1:12" ht="12.5" x14ac:dyDescent="0.25">
      <c r="A476" s="37"/>
      <c r="I476" s="35"/>
      <c r="J476" s="35"/>
      <c r="K476" s="35"/>
      <c r="L476" s="35"/>
    </row>
    <row r="477" spans="1:12" ht="12.5" x14ac:dyDescent="0.25">
      <c r="A477" s="37"/>
      <c r="I477" s="35"/>
      <c r="J477" s="35"/>
      <c r="K477" s="35"/>
      <c r="L477" s="35"/>
    </row>
    <row r="478" spans="1:12" ht="12.5" x14ac:dyDescent="0.25">
      <c r="A478" s="37"/>
      <c r="I478" s="35"/>
      <c r="J478" s="35"/>
      <c r="K478" s="35"/>
      <c r="L478" s="35"/>
    </row>
    <row r="479" spans="1:12" ht="12.5" x14ac:dyDescent="0.25">
      <c r="A479" s="37"/>
      <c r="I479" s="35"/>
      <c r="J479" s="35"/>
      <c r="K479" s="35"/>
      <c r="L479" s="35"/>
    </row>
    <row r="480" spans="1:12" ht="12.5" x14ac:dyDescent="0.25">
      <c r="A480" s="37"/>
      <c r="I480" s="35"/>
      <c r="J480" s="35"/>
      <c r="K480" s="35"/>
      <c r="L480" s="35"/>
    </row>
    <row r="481" spans="1:12" ht="12.5" x14ac:dyDescent="0.25">
      <c r="A481" s="37"/>
      <c r="I481" s="35"/>
      <c r="J481" s="35"/>
      <c r="K481" s="35"/>
      <c r="L481" s="35"/>
    </row>
    <row r="482" spans="1:12" ht="12.5" x14ac:dyDescent="0.25">
      <c r="A482" s="37"/>
      <c r="I482" s="35"/>
      <c r="J482" s="35"/>
      <c r="K482" s="35"/>
      <c r="L482" s="35"/>
    </row>
    <row r="483" spans="1:12" ht="12.5" x14ac:dyDescent="0.25">
      <c r="A483" s="37"/>
      <c r="I483" s="35"/>
      <c r="J483" s="35"/>
      <c r="K483" s="35"/>
      <c r="L483" s="35"/>
    </row>
    <row r="484" spans="1:12" ht="12.5" x14ac:dyDescent="0.25">
      <c r="A484" s="37"/>
      <c r="I484" s="35"/>
      <c r="J484" s="35"/>
      <c r="K484" s="35"/>
      <c r="L484" s="35"/>
    </row>
    <row r="485" spans="1:12" ht="12.5" x14ac:dyDescent="0.25">
      <c r="A485" s="37"/>
      <c r="I485" s="35"/>
      <c r="J485" s="35"/>
      <c r="K485" s="35"/>
      <c r="L485" s="35"/>
    </row>
    <row r="486" spans="1:12" ht="12.5" x14ac:dyDescent="0.25">
      <c r="A486" s="37"/>
      <c r="I486" s="35"/>
      <c r="J486" s="35"/>
      <c r="K486" s="35"/>
      <c r="L486" s="35"/>
    </row>
    <row r="487" spans="1:12" ht="12.5" x14ac:dyDescent="0.25">
      <c r="A487" s="37"/>
      <c r="I487" s="35"/>
      <c r="J487" s="35"/>
      <c r="K487" s="35"/>
      <c r="L487" s="35"/>
    </row>
    <row r="488" spans="1:12" ht="12.5" x14ac:dyDescent="0.25">
      <c r="A488" s="37"/>
      <c r="I488" s="35"/>
      <c r="J488" s="35"/>
      <c r="K488" s="35"/>
      <c r="L488" s="35"/>
    </row>
    <row r="489" spans="1:12" ht="12.5" x14ac:dyDescent="0.25">
      <c r="A489" s="37"/>
      <c r="I489" s="35"/>
      <c r="J489" s="35"/>
      <c r="K489" s="35"/>
      <c r="L489" s="35"/>
    </row>
    <row r="490" spans="1:12" ht="12.5" x14ac:dyDescent="0.25">
      <c r="A490" s="37"/>
      <c r="I490" s="35"/>
      <c r="J490" s="35"/>
      <c r="K490" s="35"/>
      <c r="L490" s="35"/>
    </row>
    <row r="491" spans="1:12" ht="12.5" x14ac:dyDescent="0.25">
      <c r="A491" s="37"/>
      <c r="I491" s="35"/>
      <c r="J491" s="35"/>
      <c r="K491" s="35"/>
      <c r="L491" s="35"/>
    </row>
    <row r="492" spans="1:12" ht="12.5" x14ac:dyDescent="0.25">
      <c r="A492" s="37"/>
      <c r="I492" s="35"/>
      <c r="J492" s="35"/>
      <c r="K492" s="35"/>
      <c r="L492" s="35"/>
    </row>
    <row r="493" spans="1:12" ht="12.5" x14ac:dyDescent="0.25">
      <c r="A493" s="37"/>
      <c r="I493" s="35"/>
      <c r="J493" s="35"/>
      <c r="K493" s="35"/>
      <c r="L493" s="35"/>
    </row>
    <row r="494" spans="1:12" ht="12.5" x14ac:dyDescent="0.25">
      <c r="A494" s="37"/>
      <c r="I494" s="35"/>
      <c r="J494" s="35"/>
      <c r="K494" s="35"/>
      <c r="L494" s="35"/>
    </row>
    <row r="495" spans="1:12" ht="12.5" x14ac:dyDescent="0.25">
      <c r="A495" s="37"/>
      <c r="I495" s="35"/>
      <c r="J495" s="35"/>
      <c r="K495" s="35"/>
      <c r="L495" s="35"/>
    </row>
    <row r="496" spans="1:12" ht="12.5" x14ac:dyDescent="0.25">
      <c r="A496" s="37"/>
      <c r="I496" s="35"/>
      <c r="J496" s="35"/>
      <c r="K496" s="35"/>
      <c r="L496" s="35"/>
    </row>
    <row r="497" spans="1:12" ht="12.5" x14ac:dyDescent="0.25">
      <c r="A497" s="37"/>
      <c r="I497" s="35"/>
      <c r="J497" s="35"/>
      <c r="K497" s="35"/>
      <c r="L497" s="35"/>
    </row>
    <row r="498" spans="1:12" ht="12.5" x14ac:dyDescent="0.25">
      <c r="A498" s="37"/>
      <c r="I498" s="35"/>
      <c r="J498" s="35"/>
      <c r="K498" s="35"/>
      <c r="L498" s="35"/>
    </row>
    <row r="499" spans="1:12" ht="12.5" x14ac:dyDescent="0.25">
      <c r="A499" s="37"/>
      <c r="I499" s="35"/>
      <c r="J499" s="35"/>
      <c r="K499" s="35"/>
      <c r="L499" s="35"/>
    </row>
    <row r="500" spans="1:12" ht="12.5" x14ac:dyDescent="0.25">
      <c r="A500" s="37"/>
      <c r="I500" s="35"/>
      <c r="J500" s="35"/>
      <c r="K500" s="35"/>
      <c r="L500" s="35"/>
    </row>
    <row r="501" spans="1:12" ht="12.5" x14ac:dyDescent="0.25">
      <c r="A501" s="37"/>
      <c r="I501" s="35"/>
      <c r="J501" s="35"/>
      <c r="K501" s="35"/>
      <c r="L501" s="35"/>
    </row>
    <row r="502" spans="1:12" ht="12.5" x14ac:dyDescent="0.25">
      <c r="A502" s="37"/>
      <c r="I502" s="35"/>
      <c r="J502" s="35"/>
      <c r="K502" s="35"/>
      <c r="L502" s="35"/>
    </row>
    <row r="503" spans="1:12" ht="12.5" x14ac:dyDescent="0.25">
      <c r="A503" s="37"/>
      <c r="I503" s="35"/>
      <c r="J503" s="35"/>
      <c r="K503" s="35"/>
      <c r="L503" s="35"/>
    </row>
    <row r="504" spans="1:12" ht="12.5" x14ac:dyDescent="0.25">
      <c r="A504" s="37"/>
      <c r="I504" s="35"/>
      <c r="J504" s="35"/>
      <c r="K504" s="35"/>
      <c r="L504" s="35"/>
    </row>
    <row r="505" spans="1:12" ht="12.5" x14ac:dyDescent="0.25">
      <c r="A505" s="37"/>
      <c r="I505" s="35"/>
      <c r="J505" s="35"/>
      <c r="K505" s="35"/>
      <c r="L505" s="35"/>
    </row>
    <row r="506" spans="1:12" ht="12.5" x14ac:dyDescent="0.25">
      <c r="A506" s="37"/>
      <c r="I506" s="35"/>
      <c r="J506" s="35"/>
      <c r="K506" s="35"/>
      <c r="L506" s="35"/>
    </row>
    <row r="507" spans="1:12" ht="12.5" x14ac:dyDescent="0.25">
      <c r="A507" s="37"/>
      <c r="I507" s="35"/>
      <c r="J507" s="35"/>
      <c r="K507" s="35"/>
      <c r="L507" s="35"/>
    </row>
    <row r="508" spans="1:12" ht="12.5" x14ac:dyDescent="0.25">
      <c r="A508" s="37"/>
      <c r="I508" s="35"/>
      <c r="J508" s="35"/>
      <c r="K508" s="35"/>
      <c r="L508" s="35"/>
    </row>
    <row r="509" spans="1:12" ht="12.5" x14ac:dyDescent="0.25">
      <c r="A509" s="37"/>
      <c r="I509" s="35"/>
      <c r="J509" s="35"/>
      <c r="K509" s="35"/>
      <c r="L509" s="35"/>
    </row>
    <row r="510" spans="1:12" ht="12.5" x14ac:dyDescent="0.25">
      <c r="A510" s="37"/>
      <c r="I510" s="35"/>
      <c r="J510" s="35"/>
      <c r="K510" s="35"/>
      <c r="L510" s="35"/>
    </row>
    <row r="511" spans="1:12" ht="12.5" x14ac:dyDescent="0.25">
      <c r="A511" s="37"/>
      <c r="I511" s="35"/>
      <c r="J511" s="35"/>
      <c r="K511" s="35"/>
      <c r="L511" s="35"/>
    </row>
    <row r="512" spans="1:12" ht="12.5" x14ac:dyDescent="0.25">
      <c r="A512" s="37"/>
      <c r="I512" s="35"/>
      <c r="J512" s="35"/>
      <c r="K512" s="35"/>
      <c r="L512" s="35"/>
    </row>
    <row r="513" spans="1:12" ht="12.5" x14ac:dyDescent="0.25">
      <c r="A513" s="37"/>
      <c r="I513" s="35"/>
      <c r="J513" s="35"/>
      <c r="K513" s="35"/>
      <c r="L513" s="35"/>
    </row>
    <row r="514" spans="1:12" ht="12.5" x14ac:dyDescent="0.25">
      <c r="A514" s="37"/>
      <c r="I514" s="35"/>
      <c r="J514" s="35"/>
      <c r="K514" s="35"/>
      <c r="L514" s="35"/>
    </row>
    <row r="515" spans="1:12" ht="12.5" x14ac:dyDescent="0.25">
      <c r="A515" s="37"/>
      <c r="I515" s="35"/>
      <c r="J515" s="35"/>
      <c r="K515" s="35"/>
      <c r="L515" s="35"/>
    </row>
    <row r="516" spans="1:12" ht="12.5" x14ac:dyDescent="0.25">
      <c r="A516" s="37"/>
      <c r="I516" s="35"/>
      <c r="J516" s="35"/>
      <c r="K516" s="35"/>
      <c r="L516" s="35"/>
    </row>
    <row r="517" spans="1:12" ht="12.5" x14ac:dyDescent="0.25">
      <c r="A517" s="37"/>
      <c r="I517" s="35"/>
      <c r="J517" s="35"/>
      <c r="K517" s="35"/>
      <c r="L517" s="35"/>
    </row>
    <row r="518" spans="1:12" ht="12.5" x14ac:dyDescent="0.25">
      <c r="A518" s="37"/>
      <c r="I518" s="35"/>
      <c r="J518" s="35"/>
      <c r="K518" s="35"/>
      <c r="L518" s="35"/>
    </row>
    <row r="519" spans="1:12" ht="12.5" x14ac:dyDescent="0.25">
      <c r="A519" s="37"/>
      <c r="I519" s="35"/>
      <c r="J519" s="35"/>
      <c r="K519" s="35"/>
      <c r="L519" s="35"/>
    </row>
    <row r="520" spans="1:12" ht="12.5" x14ac:dyDescent="0.25">
      <c r="A520" s="37"/>
      <c r="I520" s="35"/>
      <c r="J520" s="35"/>
      <c r="K520" s="35"/>
      <c r="L520" s="35"/>
    </row>
    <row r="521" spans="1:12" ht="12.5" x14ac:dyDescent="0.25">
      <c r="A521" s="37"/>
      <c r="I521" s="35"/>
      <c r="J521" s="35"/>
      <c r="K521" s="35"/>
      <c r="L521" s="35"/>
    </row>
    <row r="522" spans="1:12" ht="12.5" x14ac:dyDescent="0.25">
      <c r="A522" s="37"/>
      <c r="I522" s="35"/>
      <c r="J522" s="35"/>
      <c r="K522" s="35"/>
      <c r="L522" s="35"/>
    </row>
    <row r="523" spans="1:12" ht="12.5" x14ac:dyDescent="0.25">
      <c r="A523" s="37"/>
      <c r="I523" s="35"/>
      <c r="J523" s="35"/>
      <c r="K523" s="35"/>
      <c r="L523" s="35"/>
    </row>
    <row r="524" spans="1:12" ht="12.5" x14ac:dyDescent="0.25">
      <c r="A524" s="37"/>
      <c r="I524" s="35"/>
      <c r="J524" s="35"/>
      <c r="K524" s="35"/>
      <c r="L524" s="35"/>
    </row>
    <row r="525" spans="1:12" ht="12.5" x14ac:dyDescent="0.25">
      <c r="A525" s="37"/>
      <c r="I525" s="35"/>
      <c r="J525" s="35"/>
      <c r="K525" s="35"/>
      <c r="L525" s="35"/>
    </row>
    <row r="526" spans="1:12" ht="12.5" x14ac:dyDescent="0.25">
      <c r="A526" s="37"/>
      <c r="I526" s="35"/>
      <c r="J526" s="35"/>
      <c r="K526" s="35"/>
      <c r="L526" s="35"/>
    </row>
    <row r="527" spans="1:12" ht="12.5" x14ac:dyDescent="0.25">
      <c r="A527" s="37"/>
      <c r="I527" s="35"/>
      <c r="J527" s="35"/>
      <c r="K527" s="35"/>
      <c r="L527" s="35"/>
    </row>
    <row r="528" spans="1:12" ht="12.5" x14ac:dyDescent="0.25">
      <c r="A528" s="37"/>
      <c r="I528" s="35"/>
      <c r="J528" s="35"/>
      <c r="K528" s="35"/>
      <c r="L528" s="35"/>
    </row>
    <row r="529" spans="1:12" ht="12.5" x14ac:dyDescent="0.25">
      <c r="A529" s="37"/>
      <c r="I529" s="35"/>
      <c r="J529" s="35"/>
      <c r="K529" s="35"/>
      <c r="L529" s="35"/>
    </row>
    <row r="530" spans="1:12" ht="12.5" x14ac:dyDescent="0.25">
      <c r="A530" s="37"/>
      <c r="I530" s="35"/>
      <c r="J530" s="35"/>
      <c r="K530" s="35"/>
      <c r="L530" s="35"/>
    </row>
    <row r="531" spans="1:12" ht="12.5" x14ac:dyDescent="0.25">
      <c r="A531" s="37"/>
      <c r="I531" s="35"/>
      <c r="J531" s="35"/>
      <c r="K531" s="35"/>
      <c r="L531" s="35"/>
    </row>
    <row r="532" spans="1:12" ht="12.5" x14ac:dyDescent="0.25">
      <c r="A532" s="37"/>
      <c r="I532" s="35"/>
      <c r="J532" s="35"/>
      <c r="K532" s="35"/>
      <c r="L532" s="35"/>
    </row>
    <row r="533" spans="1:12" ht="12.5" x14ac:dyDescent="0.25">
      <c r="A533" s="37"/>
      <c r="I533" s="35"/>
      <c r="J533" s="35"/>
      <c r="K533" s="35"/>
      <c r="L533" s="35"/>
    </row>
    <row r="534" spans="1:12" ht="12.5" x14ac:dyDescent="0.25">
      <c r="A534" s="37"/>
      <c r="I534" s="35"/>
      <c r="J534" s="35"/>
      <c r="K534" s="35"/>
      <c r="L534" s="35"/>
    </row>
    <row r="535" spans="1:12" ht="12.5" x14ac:dyDescent="0.25">
      <c r="A535" s="37"/>
      <c r="I535" s="35"/>
      <c r="J535" s="35"/>
      <c r="K535" s="35"/>
      <c r="L535" s="35"/>
    </row>
    <row r="536" spans="1:12" ht="12.5" x14ac:dyDescent="0.25">
      <c r="A536" s="37"/>
      <c r="I536" s="35"/>
      <c r="J536" s="35"/>
      <c r="K536" s="35"/>
      <c r="L536" s="35"/>
    </row>
    <row r="537" spans="1:12" ht="12.5" x14ac:dyDescent="0.25">
      <c r="A537" s="37"/>
      <c r="I537" s="35"/>
      <c r="J537" s="35"/>
      <c r="K537" s="35"/>
      <c r="L537" s="35"/>
    </row>
    <row r="538" spans="1:12" ht="12.5" x14ac:dyDescent="0.25">
      <c r="A538" s="37"/>
      <c r="I538" s="35"/>
      <c r="J538" s="35"/>
      <c r="K538" s="35"/>
      <c r="L538" s="35"/>
    </row>
    <row r="539" spans="1:12" ht="12.5" x14ac:dyDescent="0.25">
      <c r="A539" s="37"/>
      <c r="I539" s="35"/>
      <c r="J539" s="35"/>
      <c r="K539" s="35"/>
      <c r="L539" s="35"/>
    </row>
    <row r="540" spans="1:12" ht="12.5" x14ac:dyDescent="0.25">
      <c r="A540" s="37"/>
      <c r="I540" s="35"/>
      <c r="J540" s="35"/>
      <c r="K540" s="35"/>
      <c r="L540" s="35"/>
    </row>
    <row r="541" spans="1:12" ht="12.5" x14ac:dyDescent="0.25">
      <c r="A541" s="37"/>
      <c r="I541" s="35"/>
      <c r="J541" s="35"/>
      <c r="K541" s="35"/>
      <c r="L541" s="35"/>
    </row>
    <row r="542" spans="1:12" ht="12.5" x14ac:dyDescent="0.25">
      <c r="A542" s="37"/>
      <c r="I542" s="35"/>
      <c r="J542" s="35"/>
      <c r="K542" s="35"/>
      <c r="L542" s="35"/>
    </row>
    <row r="543" spans="1:12" ht="12.5" x14ac:dyDescent="0.25">
      <c r="A543" s="37"/>
      <c r="I543" s="35"/>
      <c r="J543" s="35"/>
      <c r="K543" s="35"/>
      <c r="L543" s="35"/>
    </row>
    <row r="544" spans="1:12" ht="12.5" x14ac:dyDescent="0.25">
      <c r="A544" s="37"/>
      <c r="I544" s="35"/>
      <c r="J544" s="35"/>
      <c r="K544" s="35"/>
      <c r="L544" s="35"/>
    </row>
    <row r="545" spans="1:12" ht="12.5" x14ac:dyDescent="0.25">
      <c r="A545" s="37"/>
      <c r="I545" s="35"/>
      <c r="J545" s="35"/>
      <c r="K545" s="35"/>
      <c r="L545" s="35"/>
    </row>
    <row r="546" spans="1:12" ht="12.5" x14ac:dyDescent="0.25">
      <c r="A546" s="37"/>
      <c r="I546" s="35"/>
      <c r="J546" s="35"/>
      <c r="K546" s="35"/>
      <c r="L546" s="35"/>
    </row>
    <row r="547" spans="1:12" ht="12.5" x14ac:dyDescent="0.25">
      <c r="A547" s="37"/>
      <c r="I547" s="35"/>
      <c r="J547" s="35"/>
      <c r="K547" s="35"/>
      <c r="L547" s="35"/>
    </row>
    <row r="548" spans="1:12" ht="12.5" x14ac:dyDescent="0.25">
      <c r="A548" s="37"/>
      <c r="I548" s="35"/>
      <c r="J548" s="35"/>
      <c r="K548" s="35"/>
      <c r="L548" s="35"/>
    </row>
    <row r="549" spans="1:12" ht="12.5" x14ac:dyDescent="0.25">
      <c r="A549" s="37"/>
      <c r="I549" s="35"/>
      <c r="J549" s="35"/>
      <c r="K549" s="35"/>
      <c r="L549" s="35"/>
    </row>
    <row r="550" spans="1:12" ht="12.5" x14ac:dyDescent="0.25">
      <c r="A550" s="37"/>
      <c r="I550" s="35"/>
      <c r="J550" s="35"/>
      <c r="K550" s="35"/>
      <c r="L550" s="35"/>
    </row>
    <row r="551" spans="1:12" ht="12.5" x14ac:dyDescent="0.25">
      <c r="A551" s="37"/>
      <c r="I551" s="35"/>
      <c r="J551" s="35"/>
      <c r="K551" s="35"/>
      <c r="L551" s="35"/>
    </row>
    <row r="552" spans="1:12" ht="12.5" x14ac:dyDescent="0.25">
      <c r="A552" s="37"/>
      <c r="I552" s="35"/>
      <c r="J552" s="35"/>
      <c r="K552" s="35"/>
      <c r="L552" s="35"/>
    </row>
    <row r="553" spans="1:12" ht="12.5" x14ac:dyDescent="0.25">
      <c r="A553" s="37"/>
      <c r="I553" s="35"/>
      <c r="J553" s="35"/>
      <c r="K553" s="35"/>
      <c r="L553" s="35"/>
    </row>
    <row r="554" spans="1:12" ht="12.5" x14ac:dyDescent="0.25">
      <c r="A554" s="37"/>
      <c r="I554" s="35"/>
      <c r="J554" s="35"/>
      <c r="K554" s="35"/>
      <c r="L554" s="35"/>
    </row>
    <row r="555" spans="1:12" ht="12.5" x14ac:dyDescent="0.25">
      <c r="A555" s="37"/>
      <c r="I555" s="35"/>
      <c r="J555" s="35"/>
      <c r="K555" s="35"/>
      <c r="L555" s="35"/>
    </row>
    <row r="556" spans="1:12" ht="12.5" x14ac:dyDescent="0.25">
      <c r="A556" s="37"/>
      <c r="I556" s="35"/>
      <c r="J556" s="35"/>
      <c r="K556" s="35"/>
      <c r="L556" s="35"/>
    </row>
    <row r="557" spans="1:12" ht="12.5" x14ac:dyDescent="0.25">
      <c r="A557" s="37"/>
      <c r="I557" s="35"/>
      <c r="J557" s="35"/>
      <c r="K557" s="35"/>
      <c r="L557" s="35"/>
    </row>
    <row r="558" spans="1:12" ht="12.5" x14ac:dyDescent="0.25">
      <c r="A558" s="37"/>
      <c r="I558" s="35"/>
      <c r="J558" s="35"/>
      <c r="K558" s="35"/>
      <c r="L558" s="35"/>
    </row>
    <row r="559" spans="1:12" ht="12.5" x14ac:dyDescent="0.25">
      <c r="A559" s="37"/>
      <c r="I559" s="35"/>
      <c r="J559" s="35"/>
      <c r="K559" s="35"/>
      <c r="L559" s="35"/>
    </row>
    <row r="560" spans="1:12" ht="12.5" x14ac:dyDescent="0.25">
      <c r="A560" s="37"/>
      <c r="I560" s="35"/>
      <c r="J560" s="35"/>
      <c r="K560" s="35"/>
      <c r="L560" s="35"/>
    </row>
    <row r="561" spans="1:12" ht="12.5" x14ac:dyDescent="0.25">
      <c r="A561" s="37"/>
      <c r="I561" s="35"/>
      <c r="J561" s="35"/>
      <c r="K561" s="35"/>
      <c r="L561" s="35"/>
    </row>
    <row r="562" spans="1:12" ht="12.5" x14ac:dyDescent="0.25">
      <c r="A562" s="37"/>
      <c r="I562" s="35"/>
      <c r="J562" s="35"/>
      <c r="K562" s="35"/>
      <c r="L562" s="35"/>
    </row>
    <row r="563" spans="1:12" ht="12.5" x14ac:dyDescent="0.25">
      <c r="A563" s="37"/>
      <c r="I563" s="35"/>
      <c r="J563" s="35"/>
      <c r="K563" s="35"/>
      <c r="L563" s="35"/>
    </row>
    <row r="564" spans="1:12" ht="12.5" x14ac:dyDescent="0.25">
      <c r="A564" s="37"/>
      <c r="I564" s="35"/>
      <c r="J564" s="35"/>
      <c r="K564" s="35"/>
      <c r="L564" s="35"/>
    </row>
    <row r="565" spans="1:12" ht="12.5" x14ac:dyDescent="0.25">
      <c r="A565" s="37"/>
      <c r="I565" s="35"/>
      <c r="J565" s="35"/>
      <c r="K565" s="35"/>
      <c r="L565" s="35"/>
    </row>
    <row r="566" spans="1:12" ht="12.5" x14ac:dyDescent="0.25">
      <c r="A566" s="37"/>
      <c r="I566" s="35"/>
      <c r="J566" s="35"/>
      <c r="K566" s="35"/>
      <c r="L566" s="35"/>
    </row>
    <row r="567" spans="1:12" ht="12.5" x14ac:dyDescent="0.25">
      <c r="A567" s="37"/>
      <c r="I567" s="35"/>
      <c r="J567" s="35"/>
      <c r="K567" s="35"/>
      <c r="L567" s="35"/>
    </row>
    <row r="568" spans="1:12" ht="12.5" x14ac:dyDescent="0.25">
      <c r="A568" s="37"/>
      <c r="I568" s="35"/>
      <c r="J568" s="35"/>
      <c r="K568" s="35"/>
      <c r="L568" s="35"/>
    </row>
    <row r="569" spans="1:12" ht="12.5" x14ac:dyDescent="0.25">
      <c r="A569" s="37"/>
      <c r="I569" s="35"/>
      <c r="J569" s="35"/>
      <c r="K569" s="35"/>
      <c r="L569" s="35"/>
    </row>
    <row r="570" spans="1:12" ht="12.5" x14ac:dyDescent="0.25">
      <c r="A570" s="37"/>
      <c r="I570" s="35"/>
      <c r="J570" s="35"/>
      <c r="K570" s="35"/>
      <c r="L570" s="35"/>
    </row>
    <row r="571" spans="1:12" ht="12.5" x14ac:dyDescent="0.25">
      <c r="A571" s="37"/>
      <c r="I571" s="35"/>
      <c r="J571" s="35"/>
      <c r="K571" s="35"/>
      <c r="L571" s="35"/>
    </row>
    <row r="572" spans="1:12" ht="12.5" x14ac:dyDescent="0.25">
      <c r="A572" s="37"/>
      <c r="I572" s="35"/>
      <c r="J572" s="35"/>
      <c r="K572" s="35"/>
      <c r="L572" s="35"/>
    </row>
    <row r="573" spans="1:12" ht="12.5" x14ac:dyDescent="0.25">
      <c r="A573" s="37"/>
      <c r="I573" s="35"/>
      <c r="J573" s="35"/>
      <c r="K573" s="35"/>
      <c r="L573" s="35"/>
    </row>
    <row r="574" spans="1:12" ht="12.5" x14ac:dyDescent="0.25">
      <c r="A574" s="37"/>
      <c r="I574" s="35"/>
      <c r="J574" s="35"/>
      <c r="K574" s="35"/>
      <c r="L574" s="35"/>
    </row>
    <row r="575" spans="1:12" ht="12.5" x14ac:dyDescent="0.25">
      <c r="A575" s="37"/>
      <c r="I575" s="35"/>
      <c r="J575" s="35"/>
      <c r="K575" s="35"/>
      <c r="L575" s="35"/>
    </row>
    <row r="576" spans="1:12" ht="12.5" x14ac:dyDescent="0.25">
      <c r="A576" s="37"/>
      <c r="I576" s="35"/>
      <c r="J576" s="35"/>
      <c r="K576" s="35"/>
      <c r="L576" s="35"/>
    </row>
    <row r="577" spans="1:12" ht="12.5" x14ac:dyDescent="0.25">
      <c r="A577" s="37"/>
      <c r="I577" s="35"/>
      <c r="J577" s="35"/>
      <c r="K577" s="35"/>
      <c r="L577" s="35"/>
    </row>
    <row r="578" spans="1:12" ht="12.5" x14ac:dyDescent="0.25">
      <c r="A578" s="37"/>
      <c r="I578" s="35"/>
      <c r="J578" s="35"/>
      <c r="K578" s="35"/>
      <c r="L578" s="35"/>
    </row>
    <row r="579" spans="1:12" ht="12.5" x14ac:dyDescent="0.25">
      <c r="A579" s="37"/>
      <c r="I579" s="35"/>
      <c r="J579" s="35"/>
      <c r="K579" s="35"/>
      <c r="L579" s="35"/>
    </row>
    <row r="580" spans="1:12" ht="12.5" x14ac:dyDescent="0.25">
      <c r="A580" s="37"/>
      <c r="I580" s="35"/>
      <c r="J580" s="35"/>
      <c r="K580" s="35"/>
      <c r="L580" s="35"/>
    </row>
    <row r="581" spans="1:12" ht="12.5" x14ac:dyDescent="0.25">
      <c r="A581" s="37"/>
      <c r="I581" s="35"/>
      <c r="J581" s="35"/>
      <c r="K581" s="35"/>
      <c r="L581" s="35"/>
    </row>
    <row r="582" spans="1:12" ht="12.5" x14ac:dyDescent="0.25">
      <c r="A582" s="37"/>
      <c r="I582" s="35"/>
      <c r="J582" s="35"/>
      <c r="K582" s="35"/>
      <c r="L582" s="35"/>
    </row>
    <row r="583" spans="1:12" ht="12.5" x14ac:dyDescent="0.25">
      <c r="A583" s="37"/>
      <c r="I583" s="35"/>
      <c r="J583" s="35"/>
      <c r="K583" s="35"/>
      <c r="L583" s="35"/>
    </row>
    <row r="584" spans="1:12" ht="12.5" x14ac:dyDescent="0.25">
      <c r="A584" s="37"/>
      <c r="I584" s="35"/>
      <c r="J584" s="35"/>
      <c r="K584" s="35"/>
      <c r="L584" s="35"/>
    </row>
    <row r="585" spans="1:12" ht="12.5" x14ac:dyDescent="0.25">
      <c r="A585" s="37"/>
      <c r="I585" s="35"/>
      <c r="J585" s="35"/>
      <c r="K585" s="35"/>
      <c r="L585" s="35"/>
    </row>
    <row r="586" spans="1:12" ht="12.5" x14ac:dyDescent="0.25">
      <c r="A586" s="37"/>
      <c r="I586" s="35"/>
      <c r="J586" s="35"/>
      <c r="K586" s="35"/>
      <c r="L586" s="35"/>
    </row>
    <row r="587" spans="1:12" ht="12.5" x14ac:dyDescent="0.25">
      <c r="A587" s="37"/>
      <c r="I587" s="35"/>
      <c r="J587" s="35"/>
      <c r="K587" s="35"/>
      <c r="L587" s="35"/>
    </row>
    <row r="588" spans="1:12" ht="12.5" x14ac:dyDescent="0.25">
      <c r="A588" s="37"/>
      <c r="I588" s="35"/>
      <c r="J588" s="35"/>
      <c r="K588" s="35"/>
      <c r="L588" s="35"/>
    </row>
    <row r="589" spans="1:12" ht="12.5" x14ac:dyDescent="0.25">
      <c r="A589" s="37"/>
      <c r="I589" s="35"/>
      <c r="J589" s="35"/>
      <c r="K589" s="35"/>
      <c r="L589" s="35"/>
    </row>
    <row r="590" spans="1:12" ht="12.5" x14ac:dyDescent="0.25">
      <c r="A590" s="37"/>
      <c r="I590" s="35"/>
      <c r="J590" s="35"/>
      <c r="K590" s="35"/>
      <c r="L590" s="35"/>
    </row>
    <row r="591" spans="1:12" ht="12.5" x14ac:dyDescent="0.25">
      <c r="A591" s="37"/>
      <c r="I591" s="35"/>
      <c r="J591" s="35"/>
      <c r="K591" s="35"/>
      <c r="L591" s="35"/>
    </row>
    <row r="592" spans="1:12" ht="12.5" x14ac:dyDescent="0.25">
      <c r="A592" s="37"/>
      <c r="I592" s="35"/>
      <c r="J592" s="35"/>
      <c r="K592" s="35"/>
      <c r="L592" s="35"/>
    </row>
    <row r="593" spans="1:12" ht="12.5" x14ac:dyDescent="0.25">
      <c r="A593" s="37"/>
      <c r="I593" s="35"/>
      <c r="J593" s="35"/>
      <c r="K593" s="35"/>
      <c r="L593" s="35"/>
    </row>
    <row r="594" spans="1:12" ht="12.5" x14ac:dyDescent="0.25">
      <c r="A594" s="37"/>
      <c r="I594" s="35"/>
      <c r="J594" s="35"/>
      <c r="K594" s="35"/>
      <c r="L594" s="35"/>
    </row>
    <row r="595" spans="1:12" ht="12.5" x14ac:dyDescent="0.25">
      <c r="A595" s="37"/>
      <c r="I595" s="35"/>
      <c r="J595" s="35"/>
      <c r="K595" s="35"/>
      <c r="L595" s="35"/>
    </row>
    <row r="596" spans="1:12" ht="12.5" x14ac:dyDescent="0.25">
      <c r="A596" s="37"/>
      <c r="I596" s="35"/>
      <c r="J596" s="35"/>
      <c r="K596" s="35"/>
      <c r="L596" s="35"/>
    </row>
    <row r="597" spans="1:12" ht="12.5" x14ac:dyDescent="0.25">
      <c r="A597" s="37"/>
      <c r="I597" s="35"/>
      <c r="J597" s="35"/>
      <c r="K597" s="35"/>
      <c r="L597" s="35"/>
    </row>
    <row r="598" spans="1:12" ht="12.5" x14ac:dyDescent="0.25">
      <c r="A598" s="37"/>
      <c r="I598" s="35"/>
      <c r="J598" s="35"/>
      <c r="K598" s="35"/>
      <c r="L598" s="35"/>
    </row>
    <row r="599" spans="1:12" ht="12.5" x14ac:dyDescent="0.25">
      <c r="A599" s="37"/>
      <c r="I599" s="35"/>
      <c r="J599" s="35"/>
      <c r="K599" s="35"/>
      <c r="L599" s="35"/>
    </row>
    <row r="600" spans="1:12" ht="12.5" x14ac:dyDescent="0.25">
      <c r="A600" s="37"/>
      <c r="I600" s="35"/>
      <c r="J600" s="35"/>
      <c r="K600" s="35"/>
      <c r="L600" s="35"/>
    </row>
    <row r="601" spans="1:12" ht="12.5" x14ac:dyDescent="0.25">
      <c r="A601" s="37"/>
      <c r="I601" s="35"/>
      <c r="J601" s="35"/>
      <c r="K601" s="35"/>
      <c r="L601" s="35"/>
    </row>
    <row r="602" spans="1:12" ht="12.5" x14ac:dyDescent="0.25">
      <c r="A602" s="37"/>
      <c r="I602" s="35"/>
      <c r="J602" s="35"/>
      <c r="K602" s="35"/>
      <c r="L602" s="35"/>
    </row>
    <row r="603" spans="1:12" ht="12.5" x14ac:dyDescent="0.25">
      <c r="A603" s="37"/>
      <c r="I603" s="35"/>
      <c r="J603" s="35"/>
      <c r="K603" s="35"/>
      <c r="L603" s="35"/>
    </row>
    <row r="604" spans="1:12" ht="12.5" x14ac:dyDescent="0.25">
      <c r="A604" s="37"/>
      <c r="I604" s="35"/>
      <c r="J604" s="35"/>
      <c r="K604" s="35"/>
      <c r="L604" s="35"/>
    </row>
    <row r="605" spans="1:12" ht="12.5" x14ac:dyDescent="0.25">
      <c r="A605" s="37"/>
      <c r="I605" s="35"/>
      <c r="J605" s="35"/>
      <c r="K605" s="35"/>
      <c r="L605" s="35"/>
    </row>
    <row r="606" spans="1:12" ht="12.5" x14ac:dyDescent="0.25">
      <c r="A606" s="37"/>
      <c r="I606" s="35"/>
      <c r="J606" s="35"/>
      <c r="K606" s="35"/>
      <c r="L606" s="35"/>
    </row>
    <row r="607" spans="1:12" ht="12.5" x14ac:dyDescent="0.25">
      <c r="A607" s="37"/>
      <c r="I607" s="35"/>
      <c r="J607" s="35"/>
      <c r="K607" s="35"/>
      <c r="L607" s="35"/>
    </row>
    <row r="608" spans="1:12" ht="12.5" x14ac:dyDescent="0.25">
      <c r="A608" s="37"/>
      <c r="I608" s="35"/>
      <c r="J608" s="35"/>
      <c r="K608" s="35"/>
      <c r="L608" s="35"/>
    </row>
    <row r="609" spans="1:12" ht="12.5" x14ac:dyDescent="0.25">
      <c r="A609" s="37"/>
      <c r="I609" s="35"/>
      <c r="J609" s="35"/>
      <c r="K609" s="35"/>
      <c r="L609" s="35"/>
    </row>
    <row r="610" spans="1:12" ht="12.5" x14ac:dyDescent="0.25">
      <c r="A610" s="37"/>
      <c r="I610" s="35"/>
      <c r="J610" s="35"/>
      <c r="K610" s="35"/>
      <c r="L610" s="35"/>
    </row>
    <row r="611" spans="1:12" ht="12.5" x14ac:dyDescent="0.25">
      <c r="A611" s="37"/>
      <c r="I611" s="35"/>
      <c r="J611" s="35"/>
      <c r="K611" s="35"/>
      <c r="L611" s="35"/>
    </row>
    <row r="612" spans="1:12" ht="12.5" x14ac:dyDescent="0.25">
      <c r="A612" s="37"/>
      <c r="I612" s="35"/>
      <c r="J612" s="35"/>
      <c r="K612" s="35"/>
      <c r="L612" s="35"/>
    </row>
    <row r="613" spans="1:12" ht="12.5" x14ac:dyDescent="0.25">
      <c r="A613" s="37"/>
      <c r="I613" s="35"/>
      <c r="J613" s="35"/>
      <c r="K613" s="35"/>
      <c r="L613" s="35"/>
    </row>
    <row r="614" spans="1:12" ht="12.5" x14ac:dyDescent="0.25">
      <c r="A614" s="37"/>
      <c r="I614" s="35"/>
      <c r="J614" s="35"/>
      <c r="K614" s="35"/>
      <c r="L614" s="35"/>
    </row>
    <row r="615" spans="1:12" ht="12.5" x14ac:dyDescent="0.25">
      <c r="A615" s="37"/>
      <c r="I615" s="35"/>
      <c r="J615" s="35"/>
      <c r="K615" s="35"/>
      <c r="L615" s="35"/>
    </row>
    <row r="616" spans="1:12" ht="12.5" x14ac:dyDescent="0.25">
      <c r="A616" s="37"/>
      <c r="I616" s="35"/>
      <c r="J616" s="35"/>
      <c r="K616" s="35"/>
      <c r="L616" s="35"/>
    </row>
    <row r="617" spans="1:12" ht="12.5" x14ac:dyDescent="0.25">
      <c r="A617" s="37"/>
      <c r="I617" s="35"/>
      <c r="J617" s="35"/>
      <c r="K617" s="35"/>
      <c r="L617" s="35"/>
    </row>
    <row r="618" spans="1:12" ht="12.5" x14ac:dyDescent="0.25">
      <c r="A618" s="37"/>
      <c r="I618" s="35"/>
      <c r="J618" s="35"/>
      <c r="K618" s="35"/>
      <c r="L618" s="35"/>
    </row>
    <row r="619" spans="1:12" ht="12.5" x14ac:dyDescent="0.25">
      <c r="A619" s="37"/>
      <c r="I619" s="35"/>
      <c r="J619" s="35"/>
      <c r="K619" s="35"/>
      <c r="L619" s="35"/>
    </row>
    <row r="620" spans="1:12" ht="12.5" x14ac:dyDescent="0.25">
      <c r="A620" s="37"/>
      <c r="I620" s="35"/>
      <c r="J620" s="35"/>
      <c r="K620" s="35"/>
      <c r="L620" s="35"/>
    </row>
    <row r="621" spans="1:12" ht="12.5" x14ac:dyDescent="0.25">
      <c r="A621" s="37"/>
      <c r="I621" s="35"/>
      <c r="J621" s="35"/>
      <c r="K621" s="35"/>
      <c r="L621" s="35"/>
    </row>
    <row r="622" spans="1:12" ht="12.5" x14ac:dyDescent="0.25">
      <c r="A622" s="37"/>
      <c r="I622" s="35"/>
      <c r="J622" s="35"/>
      <c r="K622" s="35"/>
      <c r="L622" s="35"/>
    </row>
    <row r="623" spans="1:12" ht="12.5" x14ac:dyDescent="0.25">
      <c r="A623" s="37"/>
      <c r="I623" s="35"/>
      <c r="J623" s="35"/>
      <c r="K623" s="35"/>
      <c r="L623" s="35"/>
    </row>
    <row r="624" spans="1:12" ht="12.5" x14ac:dyDescent="0.25">
      <c r="A624" s="37"/>
      <c r="I624" s="35"/>
      <c r="J624" s="35"/>
      <c r="K624" s="35"/>
      <c r="L624" s="35"/>
    </row>
    <row r="625" spans="1:12" ht="12.5" x14ac:dyDescent="0.25">
      <c r="A625" s="37"/>
      <c r="I625" s="35"/>
      <c r="J625" s="35"/>
      <c r="K625" s="35"/>
      <c r="L625" s="35"/>
    </row>
    <row r="626" spans="1:12" ht="12.5" x14ac:dyDescent="0.25">
      <c r="A626" s="37"/>
      <c r="I626" s="35"/>
      <c r="J626" s="35"/>
      <c r="K626" s="35"/>
      <c r="L626" s="35"/>
    </row>
    <row r="627" spans="1:12" ht="12.5" x14ac:dyDescent="0.25">
      <c r="A627" s="37"/>
      <c r="I627" s="35"/>
      <c r="J627" s="35"/>
      <c r="K627" s="35"/>
      <c r="L627" s="35"/>
    </row>
    <row r="628" spans="1:12" ht="12.5" x14ac:dyDescent="0.25">
      <c r="A628" s="37"/>
      <c r="I628" s="35"/>
      <c r="J628" s="35"/>
      <c r="K628" s="35"/>
      <c r="L628" s="35"/>
    </row>
    <row r="629" spans="1:12" ht="12.5" x14ac:dyDescent="0.25">
      <c r="A629" s="37"/>
      <c r="I629" s="35"/>
      <c r="J629" s="35"/>
      <c r="K629" s="35"/>
      <c r="L629" s="35"/>
    </row>
    <row r="630" spans="1:12" ht="12.5" x14ac:dyDescent="0.25">
      <c r="A630" s="37"/>
      <c r="I630" s="35"/>
      <c r="J630" s="35"/>
      <c r="K630" s="35"/>
      <c r="L630" s="35"/>
    </row>
    <row r="631" spans="1:12" ht="12.5" x14ac:dyDescent="0.25">
      <c r="A631" s="37"/>
      <c r="I631" s="35"/>
      <c r="J631" s="35"/>
      <c r="K631" s="35"/>
      <c r="L631" s="35"/>
    </row>
    <row r="632" spans="1:12" ht="12.5" x14ac:dyDescent="0.25">
      <c r="A632" s="37"/>
      <c r="I632" s="35"/>
      <c r="J632" s="35"/>
      <c r="K632" s="35"/>
      <c r="L632" s="35"/>
    </row>
    <row r="633" spans="1:12" ht="12.5" x14ac:dyDescent="0.25">
      <c r="A633" s="37"/>
      <c r="I633" s="35"/>
      <c r="J633" s="35"/>
      <c r="K633" s="35"/>
      <c r="L633" s="35"/>
    </row>
    <row r="634" spans="1:12" ht="12.5" x14ac:dyDescent="0.25">
      <c r="A634" s="37"/>
      <c r="I634" s="35"/>
      <c r="J634" s="35"/>
      <c r="K634" s="35"/>
      <c r="L634" s="35"/>
    </row>
    <row r="635" spans="1:12" ht="12.5" x14ac:dyDescent="0.25">
      <c r="A635" s="37"/>
      <c r="I635" s="35"/>
      <c r="J635" s="35"/>
      <c r="K635" s="35"/>
      <c r="L635" s="35"/>
    </row>
    <row r="636" spans="1:12" ht="12.5" x14ac:dyDescent="0.25">
      <c r="A636" s="37"/>
      <c r="I636" s="35"/>
      <c r="J636" s="35"/>
      <c r="K636" s="35"/>
      <c r="L636" s="35"/>
    </row>
    <row r="637" spans="1:12" ht="12.5" x14ac:dyDescent="0.25">
      <c r="A637" s="37"/>
      <c r="I637" s="35"/>
      <c r="J637" s="35"/>
      <c r="K637" s="35"/>
      <c r="L637" s="35"/>
    </row>
    <row r="638" spans="1:12" ht="12.5" x14ac:dyDescent="0.25">
      <c r="A638" s="37"/>
      <c r="I638" s="35"/>
      <c r="J638" s="35"/>
      <c r="K638" s="35"/>
      <c r="L638" s="35"/>
    </row>
    <row r="639" spans="1:12" ht="12.5" x14ac:dyDescent="0.25">
      <c r="A639" s="37"/>
      <c r="I639" s="35"/>
      <c r="J639" s="35"/>
      <c r="K639" s="35"/>
      <c r="L639" s="35"/>
    </row>
    <row r="640" spans="1:12" ht="12.5" x14ac:dyDescent="0.25">
      <c r="A640" s="37"/>
      <c r="I640" s="35"/>
      <c r="J640" s="35"/>
      <c r="K640" s="35"/>
      <c r="L640" s="35"/>
    </row>
    <row r="641" spans="1:12" ht="12.5" x14ac:dyDescent="0.25">
      <c r="A641" s="37"/>
      <c r="I641" s="35"/>
      <c r="J641" s="35"/>
      <c r="K641" s="35"/>
      <c r="L641" s="35"/>
    </row>
    <row r="642" spans="1:12" ht="12.5" x14ac:dyDescent="0.25">
      <c r="A642" s="37"/>
      <c r="I642" s="35"/>
      <c r="J642" s="35"/>
      <c r="K642" s="35"/>
      <c r="L642" s="35"/>
    </row>
    <row r="643" spans="1:12" ht="12.5" x14ac:dyDescent="0.25">
      <c r="A643" s="37"/>
      <c r="I643" s="35"/>
      <c r="J643" s="35"/>
      <c r="K643" s="35"/>
      <c r="L643" s="35"/>
    </row>
    <row r="644" spans="1:12" ht="12.5" x14ac:dyDescent="0.25">
      <c r="A644" s="37"/>
      <c r="I644" s="35"/>
      <c r="J644" s="35"/>
      <c r="K644" s="35"/>
      <c r="L644" s="35"/>
    </row>
    <row r="645" spans="1:12" ht="12.5" x14ac:dyDescent="0.25">
      <c r="A645" s="37"/>
      <c r="I645" s="35"/>
      <c r="J645" s="35"/>
      <c r="K645" s="35"/>
      <c r="L645" s="35"/>
    </row>
    <row r="646" spans="1:12" ht="12.5" x14ac:dyDescent="0.25">
      <c r="A646" s="37"/>
      <c r="I646" s="35"/>
      <c r="J646" s="35"/>
      <c r="K646" s="35"/>
      <c r="L646" s="35"/>
    </row>
    <row r="647" spans="1:12" ht="12.5" x14ac:dyDescent="0.25">
      <c r="A647" s="37"/>
      <c r="I647" s="35"/>
      <c r="J647" s="35"/>
      <c r="K647" s="35"/>
      <c r="L647" s="35"/>
    </row>
    <row r="648" spans="1:12" ht="12.5" x14ac:dyDescent="0.25">
      <c r="A648" s="37"/>
      <c r="I648" s="35"/>
      <c r="J648" s="35"/>
      <c r="K648" s="35"/>
      <c r="L648" s="35"/>
    </row>
    <row r="649" spans="1:12" ht="12.5" x14ac:dyDescent="0.25">
      <c r="A649" s="37"/>
      <c r="I649" s="35"/>
      <c r="J649" s="35"/>
      <c r="K649" s="35"/>
      <c r="L649" s="35"/>
    </row>
    <row r="650" spans="1:12" ht="12.5" x14ac:dyDescent="0.25">
      <c r="A650" s="37"/>
      <c r="I650" s="35"/>
      <c r="J650" s="35"/>
      <c r="K650" s="35"/>
      <c r="L650" s="35"/>
    </row>
    <row r="651" spans="1:12" ht="12.5" x14ac:dyDescent="0.25">
      <c r="A651" s="37"/>
      <c r="I651" s="35"/>
      <c r="J651" s="35"/>
      <c r="K651" s="35"/>
      <c r="L651" s="35"/>
    </row>
    <row r="652" spans="1:12" ht="12.5" x14ac:dyDescent="0.25">
      <c r="A652" s="37"/>
      <c r="I652" s="35"/>
      <c r="J652" s="35"/>
      <c r="K652" s="35"/>
      <c r="L652" s="35"/>
    </row>
    <row r="653" spans="1:12" ht="12.5" x14ac:dyDescent="0.25">
      <c r="A653" s="37"/>
      <c r="I653" s="35"/>
      <c r="J653" s="35"/>
      <c r="K653" s="35"/>
      <c r="L653" s="35"/>
    </row>
    <row r="654" spans="1:12" ht="12.5" x14ac:dyDescent="0.25">
      <c r="A654" s="37"/>
      <c r="I654" s="35"/>
      <c r="J654" s="35"/>
      <c r="K654" s="35"/>
      <c r="L654" s="35"/>
    </row>
    <row r="655" spans="1:12" ht="12.5" x14ac:dyDescent="0.25">
      <c r="A655" s="37"/>
      <c r="I655" s="35"/>
      <c r="J655" s="35"/>
      <c r="K655" s="35"/>
      <c r="L655" s="35"/>
    </row>
    <row r="656" spans="1:12" ht="12.5" x14ac:dyDescent="0.25">
      <c r="A656" s="37"/>
      <c r="I656" s="35"/>
      <c r="J656" s="35"/>
      <c r="K656" s="35"/>
      <c r="L656" s="35"/>
    </row>
    <row r="657" spans="1:12" ht="12.5" x14ac:dyDescent="0.25">
      <c r="A657" s="37"/>
      <c r="I657" s="35"/>
      <c r="J657" s="35"/>
      <c r="K657" s="35"/>
      <c r="L657" s="35"/>
    </row>
    <row r="658" spans="1:12" ht="12.5" x14ac:dyDescent="0.25">
      <c r="A658" s="37"/>
      <c r="I658" s="35"/>
      <c r="J658" s="35"/>
      <c r="K658" s="35"/>
      <c r="L658" s="35"/>
    </row>
    <row r="659" spans="1:12" ht="12.5" x14ac:dyDescent="0.25">
      <c r="A659" s="37"/>
      <c r="I659" s="35"/>
      <c r="J659" s="35"/>
      <c r="K659" s="35"/>
      <c r="L659" s="35"/>
    </row>
    <row r="660" spans="1:12" ht="12.5" x14ac:dyDescent="0.25">
      <c r="A660" s="37"/>
      <c r="I660" s="35"/>
      <c r="J660" s="35"/>
      <c r="K660" s="35"/>
      <c r="L660" s="35"/>
    </row>
    <row r="661" spans="1:12" ht="12.5" x14ac:dyDescent="0.25">
      <c r="A661" s="37"/>
      <c r="I661" s="35"/>
      <c r="J661" s="35"/>
      <c r="K661" s="35"/>
      <c r="L661" s="35"/>
    </row>
    <row r="662" spans="1:12" ht="12.5" x14ac:dyDescent="0.25">
      <c r="A662" s="37"/>
      <c r="I662" s="35"/>
      <c r="J662" s="35"/>
      <c r="K662" s="35"/>
      <c r="L662" s="35"/>
    </row>
    <row r="663" spans="1:12" ht="12.5" x14ac:dyDescent="0.25">
      <c r="A663" s="37"/>
      <c r="I663" s="35"/>
      <c r="J663" s="35"/>
      <c r="K663" s="35"/>
      <c r="L663" s="35"/>
    </row>
    <row r="664" spans="1:12" ht="12.5" x14ac:dyDescent="0.25">
      <c r="A664" s="37"/>
      <c r="I664" s="35"/>
      <c r="J664" s="35"/>
      <c r="K664" s="35"/>
      <c r="L664" s="35"/>
    </row>
    <row r="665" spans="1:12" ht="12.5" x14ac:dyDescent="0.25">
      <c r="A665" s="37"/>
      <c r="I665" s="35"/>
      <c r="J665" s="35"/>
      <c r="K665" s="35"/>
      <c r="L665" s="35"/>
    </row>
    <row r="666" spans="1:12" ht="12.5" x14ac:dyDescent="0.25">
      <c r="A666" s="37"/>
      <c r="I666" s="35"/>
      <c r="J666" s="35"/>
      <c r="K666" s="35"/>
      <c r="L666" s="35"/>
    </row>
    <row r="667" spans="1:12" ht="12.5" x14ac:dyDescent="0.25">
      <c r="A667" s="37"/>
      <c r="I667" s="35"/>
      <c r="J667" s="35"/>
      <c r="K667" s="35"/>
      <c r="L667" s="35"/>
    </row>
    <row r="668" spans="1:12" ht="12.5" x14ac:dyDescent="0.25">
      <c r="A668" s="37"/>
      <c r="I668" s="35"/>
      <c r="J668" s="35"/>
      <c r="K668" s="35"/>
      <c r="L668" s="35"/>
    </row>
    <row r="669" spans="1:12" ht="12.5" x14ac:dyDescent="0.25">
      <c r="A669" s="37"/>
      <c r="I669" s="35"/>
      <c r="J669" s="35"/>
      <c r="K669" s="35"/>
      <c r="L669" s="35"/>
    </row>
    <row r="670" spans="1:12" ht="12.5" x14ac:dyDescent="0.25">
      <c r="A670" s="37"/>
      <c r="I670" s="35"/>
      <c r="J670" s="35"/>
      <c r="K670" s="35"/>
      <c r="L670" s="35"/>
    </row>
    <row r="671" spans="1:12" ht="12.5" x14ac:dyDescent="0.25">
      <c r="A671" s="37"/>
      <c r="I671" s="35"/>
      <c r="J671" s="35"/>
      <c r="K671" s="35"/>
      <c r="L671" s="35"/>
    </row>
    <row r="672" spans="1:12" ht="12.5" x14ac:dyDescent="0.25">
      <c r="A672" s="37"/>
      <c r="I672" s="35"/>
      <c r="J672" s="35"/>
      <c r="K672" s="35"/>
      <c r="L672" s="35"/>
    </row>
    <row r="673" spans="1:12" ht="12.5" x14ac:dyDescent="0.25">
      <c r="A673" s="37"/>
      <c r="I673" s="35"/>
      <c r="J673" s="35"/>
      <c r="K673" s="35"/>
      <c r="L673" s="35"/>
    </row>
    <row r="674" spans="1:12" ht="12.5" x14ac:dyDescent="0.25">
      <c r="A674" s="37"/>
      <c r="I674" s="35"/>
      <c r="J674" s="35"/>
      <c r="K674" s="35"/>
      <c r="L674" s="35"/>
    </row>
    <row r="675" spans="1:12" ht="12.5" x14ac:dyDescent="0.25">
      <c r="A675" s="37"/>
      <c r="I675" s="35"/>
      <c r="J675" s="35"/>
      <c r="K675" s="35"/>
      <c r="L675" s="35"/>
    </row>
    <row r="676" spans="1:12" ht="12.5" x14ac:dyDescent="0.25">
      <c r="A676" s="37"/>
      <c r="I676" s="35"/>
      <c r="J676" s="35"/>
      <c r="K676" s="35"/>
      <c r="L676" s="35"/>
    </row>
    <row r="677" spans="1:12" ht="12.5" x14ac:dyDescent="0.25">
      <c r="A677" s="37"/>
      <c r="I677" s="35"/>
      <c r="J677" s="35"/>
      <c r="K677" s="35"/>
      <c r="L677" s="35"/>
    </row>
    <row r="678" spans="1:12" ht="12.5" x14ac:dyDescent="0.25">
      <c r="A678" s="37"/>
      <c r="I678" s="35"/>
      <c r="J678" s="35"/>
      <c r="K678" s="35"/>
      <c r="L678" s="35"/>
    </row>
    <row r="679" spans="1:12" ht="12.5" x14ac:dyDescent="0.25">
      <c r="A679" s="37"/>
      <c r="I679" s="35"/>
      <c r="J679" s="35"/>
      <c r="K679" s="35"/>
      <c r="L679" s="35"/>
    </row>
    <row r="680" spans="1:12" ht="12.5" x14ac:dyDescent="0.25">
      <c r="A680" s="37"/>
      <c r="I680" s="35"/>
      <c r="J680" s="35"/>
      <c r="K680" s="35"/>
      <c r="L680" s="35"/>
    </row>
    <row r="681" spans="1:12" ht="12.5" x14ac:dyDescent="0.25">
      <c r="A681" s="37"/>
      <c r="I681" s="35"/>
      <c r="J681" s="35"/>
      <c r="K681" s="35"/>
      <c r="L681" s="35"/>
    </row>
    <row r="682" spans="1:12" ht="12.5" x14ac:dyDescent="0.25">
      <c r="A682" s="37"/>
      <c r="I682" s="35"/>
      <c r="J682" s="35"/>
      <c r="K682" s="35"/>
      <c r="L682" s="35"/>
    </row>
    <row r="683" spans="1:12" ht="12.5" x14ac:dyDescent="0.25">
      <c r="A683" s="37"/>
      <c r="I683" s="35"/>
      <c r="J683" s="35"/>
      <c r="K683" s="35"/>
      <c r="L683" s="35"/>
    </row>
    <row r="684" spans="1:12" ht="12.5" x14ac:dyDescent="0.25">
      <c r="A684" s="37"/>
      <c r="I684" s="35"/>
      <c r="J684" s="35"/>
      <c r="K684" s="35"/>
      <c r="L684" s="35"/>
    </row>
    <row r="685" spans="1:12" ht="12.5" x14ac:dyDescent="0.25">
      <c r="A685" s="37"/>
      <c r="I685" s="35"/>
      <c r="J685" s="35"/>
      <c r="K685" s="35"/>
      <c r="L685" s="35"/>
    </row>
    <row r="686" spans="1:12" ht="12.5" x14ac:dyDescent="0.25">
      <c r="A686" s="37"/>
      <c r="I686" s="35"/>
      <c r="J686" s="35"/>
      <c r="K686" s="35"/>
      <c r="L686" s="35"/>
    </row>
    <row r="687" spans="1:12" ht="12.5" x14ac:dyDescent="0.25">
      <c r="A687" s="37"/>
      <c r="I687" s="35"/>
      <c r="J687" s="35"/>
      <c r="K687" s="35"/>
      <c r="L687" s="35"/>
    </row>
    <row r="688" spans="1:12" ht="12.5" x14ac:dyDescent="0.25">
      <c r="A688" s="37"/>
      <c r="I688" s="35"/>
      <c r="J688" s="35"/>
      <c r="K688" s="35"/>
      <c r="L688" s="35"/>
    </row>
    <row r="689" spans="1:12" ht="12.5" x14ac:dyDescent="0.25">
      <c r="A689" s="37"/>
      <c r="I689" s="35"/>
      <c r="J689" s="35"/>
      <c r="K689" s="35"/>
      <c r="L689" s="35"/>
    </row>
    <row r="690" spans="1:12" ht="12.5" x14ac:dyDescent="0.25">
      <c r="A690" s="37"/>
      <c r="I690" s="35"/>
      <c r="J690" s="35"/>
      <c r="K690" s="35"/>
      <c r="L690" s="35"/>
    </row>
    <row r="691" spans="1:12" ht="12.5" x14ac:dyDescent="0.25">
      <c r="A691" s="37"/>
      <c r="I691" s="35"/>
      <c r="J691" s="35"/>
      <c r="K691" s="35"/>
      <c r="L691" s="35"/>
    </row>
    <row r="692" spans="1:12" ht="12.5" x14ac:dyDescent="0.25">
      <c r="A692" s="37"/>
      <c r="I692" s="35"/>
      <c r="J692" s="35"/>
      <c r="K692" s="35"/>
      <c r="L692" s="35"/>
    </row>
    <row r="693" spans="1:12" ht="12.5" x14ac:dyDescent="0.25">
      <c r="A693" s="37"/>
      <c r="I693" s="35"/>
      <c r="J693" s="35"/>
      <c r="K693" s="35"/>
      <c r="L693" s="35"/>
    </row>
    <row r="694" spans="1:12" ht="12.5" x14ac:dyDescent="0.25">
      <c r="A694" s="37"/>
      <c r="I694" s="35"/>
      <c r="J694" s="35"/>
      <c r="K694" s="35"/>
      <c r="L694" s="35"/>
    </row>
    <row r="695" spans="1:12" ht="12.5" x14ac:dyDescent="0.25">
      <c r="A695" s="37"/>
      <c r="I695" s="35"/>
      <c r="J695" s="35"/>
      <c r="K695" s="35"/>
      <c r="L695" s="35"/>
    </row>
    <row r="696" spans="1:12" ht="12.5" x14ac:dyDescent="0.25">
      <c r="A696" s="37"/>
      <c r="I696" s="35"/>
      <c r="J696" s="35"/>
      <c r="K696" s="35"/>
      <c r="L696" s="35"/>
    </row>
    <row r="697" spans="1:12" ht="12.5" x14ac:dyDescent="0.25">
      <c r="A697" s="37"/>
      <c r="I697" s="35"/>
      <c r="J697" s="35"/>
      <c r="K697" s="35"/>
      <c r="L697" s="35"/>
    </row>
    <row r="698" spans="1:12" ht="12.5" x14ac:dyDescent="0.25">
      <c r="A698" s="37"/>
      <c r="I698" s="35"/>
      <c r="J698" s="35"/>
      <c r="K698" s="35"/>
      <c r="L698" s="35"/>
    </row>
    <row r="699" spans="1:12" ht="12.5" x14ac:dyDescent="0.25">
      <c r="A699" s="37"/>
      <c r="I699" s="35"/>
      <c r="J699" s="35"/>
      <c r="K699" s="35"/>
      <c r="L699" s="35"/>
    </row>
    <row r="700" spans="1:12" ht="12.5" x14ac:dyDescent="0.25">
      <c r="A700" s="37"/>
      <c r="I700" s="35"/>
      <c r="J700" s="35"/>
      <c r="K700" s="35"/>
      <c r="L700" s="35"/>
    </row>
    <row r="701" spans="1:12" ht="12.5" x14ac:dyDescent="0.25">
      <c r="A701" s="37"/>
      <c r="I701" s="35"/>
      <c r="J701" s="35"/>
      <c r="K701" s="35"/>
      <c r="L701" s="35"/>
    </row>
    <row r="702" spans="1:12" ht="12.5" x14ac:dyDescent="0.25">
      <c r="A702" s="37"/>
      <c r="I702" s="35"/>
      <c r="J702" s="35"/>
      <c r="K702" s="35"/>
      <c r="L702" s="35"/>
    </row>
    <row r="703" spans="1:12" ht="12.5" x14ac:dyDescent="0.25">
      <c r="A703" s="37"/>
      <c r="I703" s="35"/>
      <c r="J703" s="35"/>
      <c r="K703" s="35"/>
      <c r="L703" s="35"/>
    </row>
    <row r="704" spans="1:12" ht="12.5" x14ac:dyDescent="0.25">
      <c r="A704" s="37"/>
      <c r="I704" s="35"/>
      <c r="J704" s="35"/>
      <c r="K704" s="35"/>
      <c r="L704" s="35"/>
    </row>
    <row r="705" spans="1:12" ht="12.5" x14ac:dyDescent="0.25">
      <c r="A705" s="37"/>
      <c r="I705" s="35"/>
      <c r="J705" s="35"/>
      <c r="K705" s="35"/>
      <c r="L705" s="35"/>
    </row>
    <row r="706" spans="1:12" ht="12.5" x14ac:dyDescent="0.25">
      <c r="A706" s="37"/>
      <c r="I706" s="35"/>
      <c r="J706" s="35"/>
      <c r="K706" s="35"/>
      <c r="L706" s="35"/>
    </row>
    <row r="707" spans="1:12" ht="12.5" x14ac:dyDescent="0.25">
      <c r="A707" s="37"/>
      <c r="I707" s="35"/>
      <c r="J707" s="35"/>
      <c r="K707" s="35"/>
      <c r="L707" s="35"/>
    </row>
    <row r="708" spans="1:12" ht="12.5" x14ac:dyDescent="0.25">
      <c r="A708" s="37"/>
      <c r="I708" s="35"/>
      <c r="J708" s="35"/>
      <c r="K708" s="35"/>
      <c r="L708" s="35"/>
    </row>
    <row r="709" spans="1:12" ht="12.5" x14ac:dyDescent="0.25">
      <c r="A709" s="37"/>
      <c r="I709" s="35"/>
      <c r="J709" s="35"/>
      <c r="K709" s="35"/>
      <c r="L709" s="35"/>
    </row>
    <row r="710" spans="1:12" ht="12.5" x14ac:dyDescent="0.25">
      <c r="A710" s="37"/>
      <c r="I710" s="35"/>
      <c r="J710" s="35"/>
      <c r="K710" s="35"/>
      <c r="L710" s="35"/>
    </row>
    <row r="711" spans="1:12" ht="12.5" x14ac:dyDescent="0.25">
      <c r="A711" s="37"/>
      <c r="I711" s="35"/>
      <c r="J711" s="35"/>
      <c r="K711" s="35"/>
      <c r="L711" s="35"/>
    </row>
    <row r="712" spans="1:12" ht="12.5" x14ac:dyDescent="0.25">
      <c r="A712" s="37"/>
      <c r="I712" s="35"/>
      <c r="J712" s="35"/>
      <c r="K712" s="35"/>
      <c r="L712" s="35"/>
    </row>
    <row r="713" spans="1:12" ht="12.5" x14ac:dyDescent="0.25">
      <c r="A713" s="37"/>
      <c r="I713" s="35"/>
      <c r="J713" s="35"/>
      <c r="K713" s="35"/>
      <c r="L713" s="35"/>
    </row>
    <row r="714" spans="1:12" ht="12.5" x14ac:dyDescent="0.25">
      <c r="A714" s="37"/>
      <c r="I714" s="35"/>
      <c r="J714" s="35"/>
      <c r="K714" s="35"/>
      <c r="L714" s="35"/>
    </row>
    <row r="715" spans="1:12" ht="12.5" x14ac:dyDescent="0.25">
      <c r="A715" s="37"/>
      <c r="I715" s="35"/>
      <c r="J715" s="35"/>
      <c r="K715" s="35"/>
      <c r="L715" s="35"/>
    </row>
    <row r="716" spans="1:12" ht="12.5" x14ac:dyDescent="0.25">
      <c r="A716" s="37"/>
      <c r="I716" s="35"/>
      <c r="J716" s="35"/>
      <c r="K716" s="35"/>
      <c r="L716" s="35"/>
    </row>
    <row r="717" spans="1:12" ht="12.5" x14ac:dyDescent="0.25">
      <c r="A717" s="37"/>
      <c r="I717" s="35"/>
      <c r="J717" s="35"/>
      <c r="K717" s="35"/>
      <c r="L717" s="35"/>
    </row>
    <row r="718" spans="1:12" ht="12.5" x14ac:dyDescent="0.25">
      <c r="A718" s="37"/>
      <c r="I718" s="35"/>
      <c r="J718" s="35"/>
      <c r="K718" s="35"/>
      <c r="L718" s="35"/>
    </row>
    <row r="719" spans="1:12" ht="12.5" x14ac:dyDescent="0.25">
      <c r="A719" s="37"/>
      <c r="I719" s="35"/>
      <c r="J719" s="35"/>
      <c r="K719" s="35"/>
      <c r="L719" s="35"/>
    </row>
    <row r="720" spans="1:12" ht="12.5" x14ac:dyDescent="0.25">
      <c r="A720" s="37"/>
      <c r="I720" s="35"/>
      <c r="J720" s="35"/>
      <c r="K720" s="35"/>
      <c r="L720" s="35"/>
    </row>
    <row r="721" spans="1:12" ht="12.5" x14ac:dyDescent="0.25">
      <c r="A721" s="37"/>
      <c r="I721" s="35"/>
      <c r="J721" s="35"/>
      <c r="K721" s="35"/>
      <c r="L721" s="35"/>
    </row>
    <row r="722" spans="1:12" ht="12.5" x14ac:dyDescent="0.25">
      <c r="A722" s="37"/>
      <c r="I722" s="35"/>
      <c r="J722" s="35"/>
      <c r="K722" s="35"/>
      <c r="L722" s="35"/>
    </row>
    <row r="723" spans="1:12" ht="12.5" x14ac:dyDescent="0.25">
      <c r="A723" s="37"/>
      <c r="I723" s="35"/>
      <c r="J723" s="35"/>
      <c r="K723" s="35"/>
      <c r="L723" s="35"/>
    </row>
    <row r="724" spans="1:12" ht="12.5" x14ac:dyDescent="0.25">
      <c r="A724" s="37"/>
      <c r="I724" s="35"/>
      <c r="J724" s="35"/>
      <c r="K724" s="35"/>
      <c r="L724" s="35"/>
    </row>
    <row r="725" spans="1:12" ht="12.5" x14ac:dyDescent="0.25">
      <c r="A725" s="37"/>
      <c r="I725" s="35"/>
      <c r="J725" s="35"/>
      <c r="K725" s="35"/>
      <c r="L725" s="35"/>
    </row>
    <row r="726" spans="1:12" ht="12.5" x14ac:dyDescent="0.25">
      <c r="A726" s="37"/>
      <c r="I726" s="35"/>
      <c r="J726" s="35"/>
      <c r="K726" s="35"/>
      <c r="L726" s="35"/>
    </row>
    <row r="727" spans="1:12" ht="12.5" x14ac:dyDescent="0.25">
      <c r="A727" s="37"/>
      <c r="I727" s="35"/>
      <c r="J727" s="35"/>
      <c r="K727" s="35"/>
      <c r="L727" s="35"/>
    </row>
    <row r="728" spans="1:12" ht="12.5" x14ac:dyDescent="0.25">
      <c r="A728" s="37"/>
      <c r="I728" s="35"/>
      <c r="J728" s="35"/>
      <c r="K728" s="35"/>
      <c r="L728" s="35"/>
    </row>
    <row r="729" spans="1:12" ht="12.5" x14ac:dyDescent="0.25">
      <c r="A729" s="37"/>
      <c r="I729" s="35"/>
      <c r="J729" s="35"/>
      <c r="K729" s="35"/>
      <c r="L729" s="35"/>
    </row>
    <row r="730" spans="1:12" ht="12.5" x14ac:dyDescent="0.25">
      <c r="A730" s="37"/>
      <c r="I730" s="35"/>
      <c r="J730" s="35"/>
      <c r="K730" s="35"/>
      <c r="L730" s="35"/>
    </row>
    <row r="731" spans="1:12" ht="12.5" x14ac:dyDescent="0.25">
      <c r="A731" s="37"/>
      <c r="I731" s="35"/>
      <c r="J731" s="35"/>
      <c r="K731" s="35"/>
      <c r="L731" s="35"/>
    </row>
    <row r="732" spans="1:12" ht="12.5" x14ac:dyDescent="0.25">
      <c r="A732" s="37"/>
      <c r="I732" s="35"/>
      <c r="J732" s="35"/>
      <c r="K732" s="35"/>
      <c r="L732" s="35"/>
    </row>
    <row r="733" spans="1:12" ht="12.5" x14ac:dyDescent="0.25">
      <c r="A733" s="37"/>
      <c r="I733" s="35"/>
      <c r="J733" s="35"/>
      <c r="K733" s="35"/>
      <c r="L733" s="35"/>
    </row>
    <row r="734" spans="1:12" ht="12.5" x14ac:dyDescent="0.25">
      <c r="A734" s="37"/>
      <c r="I734" s="35"/>
      <c r="J734" s="35"/>
      <c r="K734" s="35"/>
      <c r="L734" s="35"/>
    </row>
    <row r="735" spans="1:12" ht="12.5" x14ac:dyDescent="0.25">
      <c r="A735" s="37"/>
      <c r="I735" s="35"/>
      <c r="J735" s="35"/>
      <c r="K735" s="35"/>
      <c r="L735" s="35"/>
    </row>
    <row r="736" spans="1:12" ht="12.5" x14ac:dyDescent="0.25">
      <c r="A736" s="37"/>
      <c r="I736" s="35"/>
      <c r="J736" s="35"/>
      <c r="K736" s="35"/>
      <c r="L736" s="35"/>
    </row>
    <row r="737" spans="1:12" ht="12.5" x14ac:dyDescent="0.25">
      <c r="A737" s="37"/>
      <c r="I737" s="35"/>
      <c r="J737" s="35"/>
      <c r="K737" s="35"/>
      <c r="L737" s="35"/>
    </row>
    <row r="738" spans="1:12" ht="12.5" x14ac:dyDescent="0.25">
      <c r="A738" s="37"/>
      <c r="I738" s="35"/>
      <c r="J738" s="35"/>
      <c r="K738" s="35"/>
      <c r="L738" s="35"/>
    </row>
    <row r="739" spans="1:12" ht="12.5" x14ac:dyDescent="0.25">
      <c r="A739" s="37"/>
      <c r="I739" s="35"/>
      <c r="J739" s="35"/>
      <c r="K739" s="35"/>
      <c r="L739" s="35"/>
    </row>
    <row r="740" spans="1:12" ht="12.5" x14ac:dyDescent="0.25">
      <c r="A740" s="37"/>
      <c r="I740" s="35"/>
      <c r="J740" s="35"/>
      <c r="K740" s="35"/>
      <c r="L740" s="35"/>
    </row>
    <row r="741" spans="1:12" ht="12.5" x14ac:dyDescent="0.25">
      <c r="A741" s="37"/>
      <c r="I741" s="35"/>
      <c r="J741" s="35"/>
      <c r="K741" s="35"/>
      <c r="L741" s="35"/>
    </row>
    <row r="742" spans="1:12" ht="12.5" x14ac:dyDescent="0.25">
      <c r="A742" s="37"/>
      <c r="I742" s="35"/>
      <c r="J742" s="35"/>
      <c r="K742" s="35"/>
      <c r="L742" s="35"/>
    </row>
    <row r="743" spans="1:12" ht="12.5" x14ac:dyDescent="0.25">
      <c r="A743" s="37"/>
      <c r="I743" s="35"/>
      <c r="J743" s="35"/>
      <c r="K743" s="35"/>
      <c r="L743" s="35"/>
    </row>
    <row r="744" spans="1:12" ht="12.5" x14ac:dyDescent="0.25">
      <c r="A744" s="37"/>
      <c r="I744" s="35"/>
      <c r="J744" s="35"/>
      <c r="K744" s="35"/>
      <c r="L744" s="35"/>
    </row>
    <row r="745" spans="1:12" ht="12.5" x14ac:dyDescent="0.25">
      <c r="A745" s="37"/>
      <c r="I745" s="35"/>
      <c r="J745" s="35"/>
      <c r="K745" s="35"/>
      <c r="L745" s="35"/>
    </row>
    <row r="746" spans="1:12" ht="12.5" x14ac:dyDescent="0.25">
      <c r="A746" s="37"/>
      <c r="I746" s="35"/>
      <c r="J746" s="35"/>
      <c r="K746" s="35"/>
      <c r="L746" s="35"/>
    </row>
    <row r="747" spans="1:12" ht="12.5" x14ac:dyDescent="0.25">
      <c r="A747" s="37"/>
      <c r="I747" s="35"/>
      <c r="J747" s="35"/>
      <c r="K747" s="35"/>
      <c r="L747" s="35"/>
    </row>
    <row r="748" spans="1:12" ht="12.5" x14ac:dyDescent="0.25">
      <c r="A748" s="37"/>
      <c r="I748" s="35"/>
      <c r="J748" s="35"/>
      <c r="K748" s="35"/>
      <c r="L748" s="35"/>
    </row>
    <row r="749" spans="1:12" ht="12.5" x14ac:dyDescent="0.25">
      <c r="A749" s="37"/>
      <c r="I749" s="35"/>
      <c r="J749" s="35"/>
      <c r="K749" s="35"/>
      <c r="L749" s="35"/>
    </row>
    <row r="750" spans="1:12" ht="12.5" x14ac:dyDescent="0.25">
      <c r="A750" s="37"/>
      <c r="I750" s="35"/>
      <c r="J750" s="35"/>
      <c r="K750" s="35"/>
      <c r="L750" s="35"/>
    </row>
    <row r="751" spans="1:12" ht="12.5" x14ac:dyDescent="0.25">
      <c r="A751" s="37"/>
      <c r="I751" s="35"/>
      <c r="J751" s="35"/>
      <c r="K751" s="35"/>
      <c r="L751" s="35"/>
    </row>
    <row r="752" spans="1:12" ht="12.5" x14ac:dyDescent="0.25">
      <c r="A752" s="37"/>
      <c r="I752" s="35"/>
      <c r="J752" s="35"/>
      <c r="K752" s="35"/>
      <c r="L752" s="35"/>
    </row>
    <row r="753" spans="1:12" ht="12.5" x14ac:dyDescent="0.25">
      <c r="A753" s="37"/>
      <c r="I753" s="35"/>
      <c r="J753" s="35"/>
      <c r="K753" s="35"/>
      <c r="L753" s="35"/>
    </row>
    <row r="754" spans="1:12" ht="12.5" x14ac:dyDescent="0.25">
      <c r="A754" s="37"/>
      <c r="I754" s="35"/>
      <c r="J754" s="35"/>
      <c r="K754" s="35"/>
      <c r="L754" s="35"/>
    </row>
    <row r="755" spans="1:12" ht="12.5" x14ac:dyDescent="0.25">
      <c r="A755" s="37"/>
      <c r="I755" s="35"/>
      <c r="J755" s="35"/>
      <c r="K755" s="35"/>
      <c r="L755" s="35"/>
    </row>
    <row r="756" spans="1:12" ht="12.5" x14ac:dyDescent="0.25">
      <c r="A756" s="37"/>
      <c r="I756" s="35"/>
      <c r="J756" s="35"/>
      <c r="K756" s="35"/>
      <c r="L756" s="35"/>
    </row>
    <row r="757" spans="1:12" ht="12.5" x14ac:dyDescent="0.25">
      <c r="A757" s="37"/>
      <c r="I757" s="35"/>
      <c r="J757" s="35"/>
      <c r="K757" s="35"/>
      <c r="L757" s="35"/>
    </row>
    <row r="758" spans="1:12" ht="12.5" x14ac:dyDescent="0.25">
      <c r="A758" s="37"/>
      <c r="I758" s="35"/>
      <c r="J758" s="35"/>
      <c r="K758" s="35"/>
      <c r="L758" s="35"/>
    </row>
    <row r="759" spans="1:12" ht="12.5" x14ac:dyDescent="0.25">
      <c r="A759" s="37"/>
      <c r="I759" s="35"/>
      <c r="J759" s="35"/>
      <c r="K759" s="35"/>
      <c r="L759" s="35"/>
    </row>
    <row r="760" spans="1:12" ht="12.5" x14ac:dyDescent="0.25">
      <c r="A760" s="37"/>
      <c r="I760" s="35"/>
      <c r="J760" s="35"/>
      <c r="K760" s="35"/>
      <c r="L760" s="35"/>
    </row>
    <row r="761" spans="1:12" ht="12.5" x14ac:dyDescent="0.25">
      <c r="A761" s="37"/>
      <c r="I761" s="35"/>
      <c r="J761" s="35"/>
      <c r="K761" s="35"/>
      <c r="L761" s="35"/>
    </row>
    <row r="762" spans="1:12" ht="12.5" x14ac:dyDescent="0.25">
      <c r="A762" s="37"/>
      <c r="I762" s="35"/>
      <c r="J762" s="35"/>
      <c r="K762" s="35"/>
      <c r="L762" s="35"/>
    </row>
    <row r="763" spans="1:12" ht="12.5" x14ac:dyDescent="0.25">
      <c r="A763" s="37"/>
      <c r="I763" s="35"/>
      <c r="J763" s="35"/>
      <c r="K763" s="35"/>
      <c r="L763" s="35"/>
    </row>
    <row r="764" spans="1:12" ht="12.5" x14ac:dyDescent="0.25">
      <c r="A764" s="37"/>
      <c r="I764" s="35"/>
      <c r="J764" s="35"/>
      <c r="K764" s="35"/>
      <c r="L764" s="35"/>
    </row>
    <row r="765" spans="1:12" ht="12.5" x14ac:dyDescent="0.25">
      <c r="A765" s="37"/>
      <c r="I765" s="35"/>
      <c r="J765" s="35"/>
      <c r="K765" s="35"/>
      <c r="L765" s="35"/>
    </row>
    <row r="766" spans="1:12" ht="12.5" x14ac:dyDescent="0.25">
      <c r="A766" s="37"/>
      <c r="I766" s="35"/>
      <c r="J766" s="35"/>
      <c r="K766" s="35"/>
      <c r="L766" s="35"/>
    </row>
    <row r="767" spans="1:12" ht="12.5" x14ac:dyDescent="0.25">
      <c r="A767" s="37"/>
      <c r="I767" s="35"/>
      <c r="J767" s="35"/>
      <c r="K767" s="35"/>
      <c r="L767" s="35"/>
    </row>
    <row r="768" spans="1:12" ht="12.5" x14ac:dyDescent="0.25">
      <c r="A768" s="37"/>
      <c r="I768" s="35"/>
      <c r="J768" s="35"/>
      <c r="K768" s="35"/>
      <c r="L768" s="35"/>
    </row>
    <row r="769" spans="1:12" ht="12.5" x14ac:dyDescent="0.25">
      <c r="A769" s="37"/>
      <c r="I769" s="35"/>
      <c r="J769" s="35"/>
      <c r="K769" s="35"/>
      <c r="L769" s="35"/>
    </row>
    <row r="770" spans="1:12" ht="12.5" x14ac:dyDescent="0.25">
      <c r="A770" s="37"/>
      <c r="I770" s="35"/>
      <c r="J770" s="35"/>
      <c r="K770" s="35"/>
      <c r="L770" s="35"/>
    </row>
    <row r="771" spans="1:12" ht="12.5" x14ac:dyDescent="0.25">
      <c r="A771" s="37"/>
      <c r="I771" s="35"/>
      <c r="J771" s="35"/>
      <c r="K771" s="35"/>
      <c r="L771" s="35"/>
    </row>
    <row r="772" spans="1:12" ht="12.5" x14ac:dyDescent="0.25">
      <c r="A772" s="37"/>
      <c r="I772" s="35"/>
      <c r="J772" s="35"/>
      <c r="K772" s="35"/>
      <c r="L772" s="35"/>
    </row>
    <row r="773" spans="1:12" ht="12.5" x14ac:dyDescent="0.25">
      <c r="A773" s="37"/>
      <c r="I773" s="35"/>
      <c r="J773" s="35"/>
      <c r="K773" s="35"/>
      <c r="L773" s="35"/>
    </row>
    <row r="774" spans="1:12" ht="12.5" x14ac:dyDescent="0.25">
      <c r="A774" s="37"/>
      <c r="I774" s="35"/>
      <c r="J774" s="35"/>
      <c r="K774" s="35"/>
      <c r="L774" s="35"/>
    </row>
    <row r="775" spans="1:12" ht="12.5" x14ac:dyDescent="0.25">
      <c r="A775" s="37"/>
      <c r="I775" s="35"/>
      <c r="J775" s="35"/>
      <c r="K775" s="35"/>
      <c r="L775" s="35"/>
    </row>
    <row r="776" spans="1:12" ht="12.5" x14ac:dyDescent="0.25">
      <c r="A776" s="37"/>
      <c r="I776" s="35"/>
      <c r="J776" s="35"/>
      <c r="K776" s="35"/>
      <c r="L776" s="35"/>
    </row>
    <row r="777" spans="1:12" ht="12.5" x14ac:dyDescent="0.25">
      <c r="A777" s="37"/>
      <c r="I777" s="35"/>
      <c r="J777" s="35"/>
      <c r="K777" s="35"/>
      <c r="L777" s="35"/>
    </row>
    <row r="778" spans="1:12" ht="12.5" x14ac:dyDescent="0.25">
      <c r="A778" s="37"/>
      <c r="I778" s="35"/>
      <c r="J778" s="35"/>
      <c r="K778" s="35"/>
      <c r="L778" s="35"/>
    </row>
    <row r="779" spans="1:12" ht="12.5" x14ac:dyDescent="0.25">
      <c r="A779" s="37"/>
      <c r="I779" s="35"/>
      <c r="J779" s="35"/>
      <c r="K779" s="35"/>
      <c r="L779" s="35"/>
    </row>
    <row r="780" spans="1:12" ht="12.5" x14ac:dyDescent="0.25">
      <c r="A780" s="37"/>
      <c r="I780" s="35"/>
      <c r="J780" s="35"/>
      <c r="K780" s="35"/>
      <c r="L780" s="35"/>
    </row>
    <row r="781" spans="1:12" ht="12.5" x14ac:dyDescent="0.25">
      <c r="A781" s="37"/>
      <c r="I781" s="35"/>
      <c r="J781" s="35"/>
      <c r="K781" s="35"/>
      <c r="L781" s="35"/>
    </row>
    <row r="782" spans="1:12" ht="12.5" x14ac:dyDescent="0.25">
      <c r="A782" s="37"/>
      <c r="I782" s="35"/>
      <c r="J782" s="35"/>
      <c r="K782" s="35"/>
      <c r="L782" s="35"/>
    </row>
    <row r="783" spans="1:12" ht="12.5" x14ac:dyDescent="0.25">
      <c r="A783" s="37"/>
      <c r="I783" s="35"/>
      <c r="J783" s="35"/>
      <c r="K783" s="35"/>
      <c r="L783" s="35"/>
    </row>
    <row r="784" spans="1:12" ht="12.5" x14ac:dyDescent="0.25">
      <c r="A784" s="37"/>
      <c r="I784" s="35"/>
      <c r="J784" s="35"/>
      <c r="K784" s="35"/>
      <c r="L784" s="35"/>
    </row>
    <row r="785" spans="1:12" ht="12.5" x14ac:dyDescent="0.25">
      <c r="A785" s="37"/>
      <c r="I785" s="35"/>
      <c r="J785" s="35"/>
      <c r="K785" s="35"/>
      <c r="L785" s="35"/>
    </row>
    <row r="786" spans="1:12" ht="12.5" x14ac:dyDescent="0.25">
      <c r="A786" s="37"/>
      <c r="I786" s="35"/>
      <c r="J786" s="35"/>
      <c r="K786" s="35"/>
      <c r="L786" s="35"/>
    </row>
    <row r="787" spans="1:12" ht="12.5" x14ac:dyDescent="0.25">
      <c r="A787" s="37"/>
      <c r="I787" s="35"/>
      <c r="J787" s="35"/>
      <c r="K787" s="35"/>
      <c r="L787" s="35"/>
    </row>
    <row r="788" spans="1:12" ht="12.5" x14ac:dyDescent="0.25">
      <c r="A788" s="37"/>
      <c r="I788" s="35"/>
      <c r="J788" s="35"/>
      <c r="K788" s="35"/>
      <c r="L788" s="35"/>
    </row>
    <row r="789" spans="1:12" ht="12.5" x14ac:dyDescent="0.25">
      <c r="A789" s="37"/>
      <c r="I789" s="35"/>
      <c r="J789" s="35"/>
      <c r="K789" s="35"/>
      <c r="L789" s="35"/>
    </row>
    <row r="790" spans="1:12" ht="12.5" x14ac:dyDescent="0.25">
      <c r="A790" s="37"/>
      <c r="I790" s="35"/>
      <c r="J790" s="35"/>
      <c r="K790" s="35"/>
      <c r="L790" s="35"/>
    </row>
    <row r="791" spans="1:12" ht="12.5" x14ac:dyDescent="0.25">
      <c r="A791" s="37"/>
      <c r="I791" s="35"/>
      <c r="J791" s="35"/>
      <c r="K791" s="35"/>
      <c r="L791" s="35"/>
    </row>
    <row r="792" spans="1:12" ht="12.5" x14ac:dyDescent="0.25">
      <c r="A792" s="37"/>
      <c r="I792" s="35"/>
      <c r="J792" s="35"/>
      <c r="K792" s="35"/>
      <c r="L792" s="35"/>
    </row>
    <row r="793" spans="1:12" ht="12.5" x14ac:dyDescent="0.25">
      <c r="A793" s="37"/>
      <c r="I793" s="35"/>
      <c r="J793" s="35"/>
      <c r="K793" s="35"/>
      <c r="L793" s="35"/>
    </row>
    <row r="794" spans="1:12" ht="12.5" x14ac:dyDescent="0.25">
      <c r="A794" s="37"/>
      <c r="I794" s="35"/>
      <c r="J794" s="35"/>
      <c r="K794" s="35"/>
      <c r="L794" s="35"/>
    </row>
    <row r="795" spans="1:12" ht="12.5" x14ac:dyDescent="0.25">
      <c r="A795" s="37"/>
      <c r="I795" s="35"/>
      <c r="J795" s="35"/>
      <c r="K795" s="35"/>
      <c r="L795" s="35"/>
    </row>
    <row r="796" spans="1:12" ht="12.5" x14ac:dyDescent="0.25">
      <c r="A796" s="37"/>
      <c r="I796" s="35"/>
      <c r="J796" s="35"/>
      <c r="K796" s="35"/>
      <c r="L796" s="35"/>
    </row>
    <row r="797" spans="1:12" ht="12.5" x14ac:dyDescent="0.25">
      <c r="A797" s="37"/>
      <c r="I797" s="35"/>
      <c r="J797" s="35"/>
      <c r="K797" s="35"/>
      <c r="L797" s="35"/>
    </row>
    <row r="798" spans="1:12" ht="12.5" x14ac:dyDescent="0.25">
      <c r="A798" s="37"/>
      <c r="I798" s="35"/>
      <c r="J798" s="35"/>
      <c r="K798" s="35"/>
      <c r="L798" s="35"/>
    </row>
    <row r="799" spans="1:12" ht="12.5" x14ac:dyDescent="0.25">
      <c r="A799" s="37"/>
      <c r="I799" s="35"/>
      <c r="J799" s="35"/>
      <c r="K799" s="35"/>
      <c r="L799" s="35"/>
    </row>
    <row r="800" spans="1:12" ht="12.5" x14ac:dyDescent="0.25">
      <c r="A800" s="37"/>
      <c r="I800" s="35"/>
      <c r="J800" s="35"/>
      <c r="K800" s="35"/>
      <c r="L800" s="35"/>
    </row>
    <row r="801" spans="1:12" ht="12.5" x14ac:dyDescent="0.25">
      <c r="A801" s="37"/>
      <c r="I801" s="35"/>
      <c r="J801" s="35"/>
      <c r="K801" s="35"/>
      <c r="L801" s="35"/>
    </row>
    <row r="802" spans="1:12" ht="12.5" x14ac:dyDescent="0.25">
      <c r="A802" s="37"/>
      <c r="I802" s="35"/>
      <c r="J802" s="35"/>
      <c r="K802" s="35"/>
      <c r="L802" s="35"/>
    </row>
    <row r="803" spans="1:12" ht="12.5" x14ac:dyDescent="0.25">
      <c r="A803" s="37"/>
      <c r="I803" s="35"/>
      <c r="J803" s="35"/>
      <c r="K803" s="35"/>
      <c r="L803" s="35"/>
    </row>
    <row r="804" spans="1:12" ht="12.5" x14ac:dyDescent="0.25">
      <c r="A804" s="37"/>
      <c r="I804" s="35"/>
      <c r="J804" s="35"/>
      <c r="K804" s="35"/>
      <c r="L804" s="35"/>
    </row>
    <row r="805" spans="1:12" ht="12.5" x14ac:dyDescent="0.25">
      <c r="A805" s="37"/>
      <c r="I805" s="35"/>
      <c r="J805" s="35"/>
      <c r="K805" s="35"/>
      <c r="L805" s="35"/>
    </row>
    <row r="806" spans="1:12" ht="12.5" x14ac:dyDescent="0.25">
      <c r="A806" s="37"/>
      <c r="I806" s="35"/>
      <c r="J806" s="35"/>
      <c r="K806" s="35"/>
      <c r="L806" s="35"/>
    </row>
    <row r="807" spans="1:12" ht="12.5" x14ac:dyDescent="0.25">
      <c r="A807" s="37"/>
      <c r="I807" s="35"/>
      <c r="J807" s="35"/>
      <c r="K807" s="35"/>
      <c r="L807" s="35"/>
    </row>
    <row r="808" spans="1:12" ht="12.5" x14ac:dyDescent="0.25">
      <c r="A808" s="37"/>
      <c r="I808" s="35"/>
      <c r="J808" s="35"/>
      <c r="K808" s="35"/>
      <c r="L808" s="35"/>
    </row>
    <row r="809" spans="1:12" ht="12.5" x14ac:dyDescent="0.25">
      <c r="A809" s="37"/>
      <c r="I809" s="35"/>
      <c r="J809" s="35"/>
      <c r="K809" s="35"/>
      <c r="L809" s="35"/>
    </row>
    <row r="810" spans="1:12" ht="12.5" x14ac:dyDescent="0.25">
      <c r="A810" s="37"/>
      <c r="I810" s="35"/>
      <c r="J810" s="35"/>
      <c r="K810" s="35"/>
      <c r="L810" s="35"/>
    </row>
    <row r="811" spans="1:12" ht="12.5" x14ac:dyDescent="0.25">
      <c r="A811" s="37"/>
      <c r="I811" s="35"/>
      <c r="J811" s="35"/>
      <c r="K811" s="35"/>
      <c r="L811" s="35"/>
    </row>
    <row r="812" spans="1:12" ht="12.5" x14ac:dyDescent="0.25">
      <c r="A812" s="37"/>
      <c r="I812" s="35"/>
      <c r="J812" s="35"/>
      <c r="K812" s="35"/>
      <c r="L812" s="35"/>
    </row>
    <row r="813" spans="1:12" ht="12.5" x14ac:dyDescent="0.25">
      <c r="A813" s="37"/>
      <c r="I813" s="35"/>
      <c r="J813" s="35"/>
      <c r="K813" s="35"/>
      <c r="L813" s="35"/>
    </row>
    <row r="814" spans="1:12" ht="12.5" x14ac:dyDescent="0.25">
      <c r="A814" s="37"/>
      <c r="I814" s="35"/>
      <c r="J814" s="35"/>
      <c r="K814" s="35"/>
      <c r="L814" s="35"/>
    </row>
    <row r="815" spans="1:12" ht="12.5" x14ac:dyDescent="0.25">
      <c r="A815" s="37"/>
      <c r="I815" s="35"/>
      <c r="J815" s="35"/>
      <c r="K815" s="35"/>
      <c r="L815" s="35"/>
    </row>
    <row r="816" spans="1:12" ht="12.5" x14ac:dyDescent="0.25">
      <c r="A816" s="37"/>
      <c r="I816" s="35"/>
      <c r="J816" s="35"/>
      <c r="K816" s="35"/>
      <c r="L816" s="35"/>
    </row>
    <row r="817" spans="1:12" ht="12.5" x14ac:dyDescent="0.25">
      <c r="A817" s="37"/>
      <c r="I817" s="35"/>
      <c r="J817" s="35"/>
      <c r="K817" s="35"/>
      <c r="L817" s="35"/>
    </row>
    <row r="818" spans="1:12" ht="12.5" x14ac:dyDescent="0.25">
      <c r="A818" s="37"/>
      <c r="I818" s="35"/>
      <c r="J818" s="35"/>
      <c r="K818" s="35"/>
      <c r="L818" s="35"/>
    </row>
    <row r="819" spans="1:12" ht="12.5" x14ac:dyDescent="0.25">
      <c r="A819" s="37"/>
      <c r="I819" s="35"/>
      <c r="J819" s="35"/>
      <c r="K819" s="35"/>
      <c r="L819" s="35"/>
    </row>
    <row r="820" spans="1:12" ht="12.5" x14ac:dyDescent="0.25">
      <c r="A820" s="37"/>
      <c r="I820" s="35"/>
      <c r="J820" s="35"/>
      <c r="K820" s="35"/>
      <c r="L820" s="35"/>
    </row>
    <row r="821" spans="1:12" ht="12.5" x14ac:dyDescent="0.25">
      <c r="A821" s="37"/>
      <c r="I821" s="35"/>
      <c r="J821" s="35"/>
      <c r="K821" s="35"/>
      <c r="L821" s="35"/>
    </row>
    <row r="822" spans="1:12" ht="12.5" x14ac:dyDescent="0.25">
      <c r="A822" s="37"/>
      <c r="I822" s="35"/>
      <c r="J822" s="35"/>
      <c r="K822" s="35"/>
      <c r="L822" s="35"/>
    </row>
    <row r="823" spans="1:12" ht="12.5" x14ac:dyDescent="0.25">
      <c r="A823" s="37"/>
      <c r="I823" s="35"/>
      <c r="J823" s="35"/>
      <c r="K823" s="35"/>
      <c r="L823" s="35"/>
    </row>
    <row r="824" spans="1:12" ht="12.5" x14ac:dyDescent="0.25">
      <c r="A824" s="37"/>
      <c r="I824" s="35"/>
      <c r="J824" s="35"/>
      <c r="K824" s="35"/>
      <c r="L824" s="35"/>
    </row>
    <row r="825" spans="1:12" ht="12.5" x14ac:dyDescent="0.25">
      <c r="A825" s="37"/>
      <c r="I825" s="35"/>
      <c r="J825" s="35"/>
      <c r="K825" s="35"/>
      <c r="L825" s="35"/>
    </row>
    <row r="826" spans="1:12" ht="12.5" x14ac:dyDescent="0.25">
      <c r="A826" s="37"/>
      <c r="I826" s="35"/>
      <c r="J826" s="35"/>
      <c r="K826" s="35"/>
      <c r="L826" s="35"/>
    </row>
    <row r="827" spans="1:12" ht="12.5" x14ac:dyDescent="0.25">
      <c r="A827" s="37"/>
      <c r="I827" s="35"/>
      <c r="J827" s="35"/>
      <c r="K827" s="35"/>
      <c r="L827" s="35"/>
    </row>
    <row r="828" spans="1:12" ht="12.5" x14ac:dyDescent="0.25">
      <c r="A828" s="37"/>
      <c r="I828" s="35"/>
      <c r="J828" s="35"/>
      <c r="K828" s="35"/>
      <c r="L828" s="35"/>
    </row>
    <row r="829" spans="1:12" ht="12.5" x14ac:dyDescent="0.25">
      <c r="A829" s="37"/>
      <c r="I829" s="35"/>
      <c r="J829" s="35"/>
      <c r="K829" s="35"/>
      <c r="L829" s="35"/>
    </row>
    <row r="830" spans="1:12" ht="12.5" x14ac:dyDescent="0.25">
      <c r="A830" s="37"/>
      <c r="I830" s="35"/>
      <c r="J830" s="35"/>
      <c r="K830" s="35"/>
      <c r="L830" s="35"/>
    </row>
    <row r="831" spans="1:12" ht="12.5" x14ac:dyDescent="0.25">
      <c r="A831" s="37"/>
      <c r="I831" s="35"/>
      <c r="J831" s="35"/>
      <c r="K831" s="35"/>
      <c r="L831" s="35"/>
    </row>
    <row r="832" spans="1:12" ht="12.5" x14ac:dyDescent="0.25">
      <c r="A832" s="37"/>
      <c r="I832" s="35"/>
      <c r="J832" s="35"/>
      <c r="K832" s="35"/>
      <c r="L832" s="35"/>
    </row>
    <row r="833" spans="1:12" ht="12.5" x14ac:dyDescent="0.25">
      <c r="A833" s="37"/>
      <c r="I833" s="35"/>
      <c r="J833" s="35"/>
      <c r="K833" s="35"/>
      <c r="L833" s="35"/>
    </row>
    <row r="834" spans="1:12" ht="12.5" x14ac:dyDescent="0.25">
      <c r="A834" s="37"/>
      <c r="I834" s="35"/>
      <c r="J834" s="35"/>
      <c r="K834" s="35"/>
      <c r="L834" s="35"/>
    </row>
    <row r="835" spans="1:12" ht="12.5" x14ac:dyDescent="0.25">
      <c r="A835" s="37"/>
      <c r="I835" s="35"/>
      <c r="J835" s="35"/>
      <c r="K835" s="35"/>
      <c r="L835" s="35"/>
    </row>
    <row r="836" spans="1:12" ht="12.5" x14ac:dyDescent="0.25">
      <c r="A836" s="37"/>
      <c r="I836" s="35"/>
      <c r="J836" s="35"/>
      <c r="K836" s="35"/>
      <c r="L836" s="35"/>
    </row>
    <row r="837" spans="1:12" ht="12.5" x14ac:dyDescent="0.25">
      <c r="A837" s="37"/>
      <c r="I837" s="35"/>
      <c r="J837" s="35"/>
      <c r="K837" s="35"/>
      <c r="L837" s="35"/>
    </row>
    <row r="838" spans="1:12" ht="12.5" x14ac:dyDescent="0.25">
      <c r="A838" s="37"/>
      <c r="I838" s="35"/>
      <c r="J838" s="35"/>
      <c r="K838" s="35"/>
      <c r="L838" s="35"/>
    </row>
    <row r="839" spans="1:12" ht="12.5" x14ac:dyDescent="0.25">
      <c r="A839" s="37"/>
      <c r="I839" s="35"/>
      <c r="J839" s="35"/>
      <c r="K839" s="35"/>
      <c r="L839" s="35"/>
    </row>
    <row r="840" spans="1:12" ht="12.5" x14ac:dyDescent="0.25">
      <c r="A840" s="37"/>
      <c r="I840" s="35"/>
      <c r="J840" s="35"/>
      <c r="K840" s="35"/>
      <c r="L840" s="35"/>
    </row>
    <row r="841" spans="1:12" ht="12.5" x14ac:dyDescent="0.25">
      <c r="A841" s="37"/>
      <c r="I841" s="35"/>
      <c r="J841" s="35"/>
      <c r="K841" s="35"/>
      <c r="L841" s="35"/>
    </row>
    <row r="842" spans="1:12" ht="12.5" x14ac:dyDescent="0.25">
      <c r="A842" s="37"/>
      <c r="I842" s="35"/>
      <c r="J842" s="35"/>
      <c r="K842" s="35"/>
      <c r="L842" s="35"/>
    </row>
    <row r="843" spans="1:12" ht="12.5" x14ac:dyDescent="0.25">
      <c r="A843" s="37"/>
      <c r="I843" s="35"/>
      <c r="J843" s="35"/>
      <c r="K843" s="35"/>
      <c r="L843" s="35"/>
    </row>
    <row r="844" spans="1:12" ht="12.5" x14ac:dyDescent="0.25">
      <c r="A844" s="37"/>
      <c r="I844" s="35"/>
      <c r="J844" s="35"/>
      <c r="K844" s="35"/>
      <c r="L844" s="35"/>
    </row>
    <row r="845" spans="1:12" ht="12.5" x14ac:dyDescent="0.25">
      <c r="A845" s="37"/>
      <c r="I845" s="35"/>
      <c r="J845" s="35"/>
      <c r="K845" s="35"/>
      <c r="L845" s="35"/>
    </row>
    <row r="846" spans="1:12" ht="12.5" x14ac:dyDescent="0.25">
      <c r="A846" s="37"/>
      <c r="I846" s="35"/>
      <c r="J846" s="35"/>
      <c r="K846" s="35"/>
      <c r="L846" s="35"/>
    </row>
    <row r="847" spans="1:12" ht="12.5" x14ac:dyDescent="0.25">
      <c r="A847" s="37"/>
      <c r="I847" s="35"/>
      <c r="J847" s="35"/>
      <c r="K847" s="35"/>
      <c r="L847" s="35"/>
    </row>
    <row r="848" spans="1:12" ht="12.5" x14ac:dyDescent="0.25">
      <c r="A848" s="37"/>
      <c r="I848" s="35"/>
      <c r="J848" s="35"/>
      <c r="K848" s="35"/>
      <c r="L848" s="35"/>
    </row>
    <row r="849" spans="1:12" ht="12.5" x14ac:dyDescent="0.25">
      <c r="A849" s="37"/>
      <c r="I849" s="35"/>
      <c r="J849" s="35"/>
      <c r="K849" s="35"/>
      <c r="L849" s="35"/>
    </row>
    <row r="850" spans="1:12" ht="12.5" x14ac:dyDescent="0.25">
      <c r="A850" s="37"/>
      <c r="I850" s="35"/>
      <c r="J850" s="35"/>
      <c r="K850" s="35"/>
      <c r="L850" s="35"/>
    </row>
    <row r="851" spans="1:12" ht="12.5" x14ac:dyDescent="0.25">
      <c r="A851" s="37"/>
      <c r="I851" s="35"/>
      <c r="J851" s="35"/>
      <c r="K851" s="35"/>
      <c r="L851" s="35"/>
    </row>
    <row r="852" spans="1:12" ht="12.5" x14ac:dyDescent="0.25">
      <c r="A852" s="37"/>
      <c r="I852" s="35"/>
      <c r="J852" s="35"/>
      <c r="K852" s="35"/>
      <c r="L852" s="35"/>
    </row>
    <row r="853" spans="1:12" ht="12.5" x14ac:dyDescent="0.25">
      <c r="A853" s="37"/>
      <c r="I853" s="35"/>
      <c r="J853" s="35"/>
      <c r="K853" s="35"/>
      <c r="L853" s="35"/>
    </row>
    <row r="854" spans="1:12" ht="12.5" x14ac:dyDescent="0.25">
      <c r="A854" s="37"/>
      <c r="I854" s="35"/>
      <c r="J854" s="35"/>
      <c r="K854" s="35"/>
      <c r="L854" s="35"/>
    </row>
    <row r="855" spans="1:12" ht="12.5" x14ac:dyDescent="0.25">
      <c r="A855" s="37"/>
      <c r="I855" s="35"/>
      <c r="J855" s="35"/>
      <c r="K855" s="35"/>
      <c r="L855" s="35"/>
    </row>
    <row r="856" spans="1:12" ht="12.5" x14ac:dyDescent="0.25">
      <c r="A856" s="37"/>
      <c r="I856" s="35"/>
      <c r="J856" s="35"/>
      <c r="K856" s="35"/>
      <c r="L856" s="35"/>
    </row>
    <row r="857" spans="1:12" ht="12.5" x14ac:dyDescent="0.25">
      <c r="A857" s="37"/>
      <c r="I857" s="35"/>
      <c r="J857" s="35"/>
      <c r="K857" s="35"/>
      <c r="L857" s="35"/>
    </row>
    <row r="858" spans="1:12" ht="12.5" x14ac:dyDescent="0.25">
      <c r="A858" s="37"/>
      <c r="I858" s="35"/>
      <c r="J858" s="35"/>
      <c r="K858" s="35"/>
      <c r="L858" s="35"/>
    </row>
    <row r="859" spans="1:12" ht="12.5" x14ac:dyDescent="0.25">
      <c r="A859" s="37"/>
      <c r="I859" s="35"/>
      <c r="J859" s="35"/>
      <c r="K859" s="35"/>
      <c r="L859" s="35"/>
    </row>
    <row r="860" spans="1:12" ht="12.5" x14ac:dyDescent="0.25">
      <c r="A860" s="37"/>
      <c r="I860" s="35"/>
      <c r="J860" s="35"/>
      <c r="K860" s="35"/>
      <c r="L860" s="35"/>
    </row>
    <row r="861" spans="1:12" ht="12.5" x14ac:dyDescent="0.25">
      <c r="A861" s="37"/>
      <c r="I861" s="35"/>
      <c r="J861" s="35"/>
      <c r="K861" s="35"/>
      <c r="L861" s="35"/>
    </row>
    <row r="862" spans="1:12" ht="12.5" x14ac:dyDescent="0.25">
      <c r="A862" s="37"/>
      <c r="I862" s="35"/>
      <c r="J862" s="35"/>
      <c r="K862" s="35"/>
      <c r="L862" s="35"/>
    </row>
    <row r="863" spans="1:12" ht="12.5" x14ac:dyDescent="0.25">
      <c r="A863" s="37"/>
      <c r="I863" s="35"/>
      <c r="J863" s="35"/>
      <c r="K863" s="35"/>
      <c r="L863" s="35"/>
    </row>
    <row r="864" spans="1:12" ht="12.5" x14ac:dyDescent="0.25">
      <c r="A864" s="37"/>
      <c r="I864" s="35"/>
      <c r="J864" s="35"/>
      <c r="K864" s="35"/>
      <c r="L864" s="35"/>
    </row>
    <row r="865" spans="1:12" ht="12.5" x14ac:dyDescent="0.25">
      <c r="A865" s="37"/>
      <c r="I865" s="35"/>
      <c r="J865" s="35"/>
      <c r="K865" s="35"/>
      <c r="L865" s="35"/>
    </row>
    <row r="866" spans="1:12" ht="12.5" x14ac:dyDescent="0.25">
      <c r="A866" s="37"/>
      <c r="I866" s="35"/>
      <c r="J866" s="35"/>
      <c r="K866" s="35"/>
      <c r="L866" s="35"/>
    </row>
    <row r="867" spans="1:12" ht="12.5" x14ac:dyDescent="0.25">
      <c r="A867" s="37"/>
      <c r="I867" s="35"/>
      <c r="J867" s="35"/>
      <c r="K867" s="35"/>
      <c r="L867" s="35"/>
    </row>
    <row r="868" spans="1:12" ht="12.5" x14ac:dyDescent="0.25">
      <c r="A868" s="37"/>
      <c r="I868" s="35"/>
      <c r="J868" s="35"/>
      <c r="K868" s="35"/>
      <c r="L868" s="35"/>
    </row>
    <row r="869" spans="1:12" ht="12.5" x14ac:dyDescent="0.25">
      <c r="A869" s="37"/>
      <c r="I869" s="35"/>
      <c r="J869" s="35"/>
      <c r="K869" s="35"/>
      <c r="L869" s="35"/>
    </row>
    <row r="870" spans="1:12" ht="12.5" x14ac:dyDescent="0.25">
      <c r="A870" s="37"/>
      <c r="I870" s="35"/>
      <c r="J870" s="35"/>
      <c r="K870" s="35"/>
      <c r="L870" s="35"/>
    </row>
    <row r="871" spans="1:12" ht="12.5" x14ac:dyDescent="0.25">
      <c r="A871" s="37"/>
      <c r="I871" s="35"/>
      <c r="J871" s="35"/>
      <c r="K871" s="35"/>
      <c r="L871" s="35"/>
    </row>
    <row r="872" spans="1:12" ht="12.5" x14ac:dyDescent="0.25">
      <c r="A872" s="37"/>
      <c r="I872" s="35"/>
      <c r="J872" s="35"/>
      <c r="K872" s="35"/>
      <c r="L872" s="35"/>
    </row>
    <row r="873" spans="1:12" ht="12.5" x14ac:dyDescent="0.25">
      <c r="A873" s="37"/>
      <c r="I873" s="35"/>
      <c r="J873" s="35"/>
      <c r="K873" s="35"/>
      <c r="L873" s="35"/>
    </row>
    <row r="874" spans="1:12" ht="12.5" x14ac:dyDescent="0.25">
      <c r="A874" s="37"/>
      <c r="I874" s="35"/>
      <c r="J874" s="35"/>
      <c r="K874" s="35"/>
      <c r="L874" s="35"/>
    </row>
    <row r="875" spans="1:12" ht="12.5" x14ac:dyDescent="0.25">
      <c r="A875" s="37"/>
      <c r="I875" s="35"/>
      <c r="J875" s="35"/>
      <c r="K875" s="35"/>
      <c r="L875" s="35"/>
    </row>
    <row r="876" spans="1:12" ht="12.5" x14ac:dyDescent="0.25">
      <c r="A876" s="37"/>
      <c r="I876" s="35"/>
      <c r="J876" s="35"/>
      <c r="K876" s="35"/>
      <c r="L876" s="35"/>
    </row>
    <row r="877" spans="1:12" ht="12.5" x14ac:dyDescent="0.25">
      <c r="A877" s="37"/>
      <c r="I877" s="35"/>
      <c r="J877" s="35"/>
      <c r="K877" s="35"/>
      <c r="L877" s="35"/>
    </row>
    <row r="878" spans="1:12" ht="12.5" x14ac:dyDescent="0.25">
      <c r="A878" s="37"/>
      <c r="I878" s="35"/>
      <c r="J878" s="35"/>
      <c r="K878" s="35"/>
      <c r="L878" s="35"/>
    </row>
    <row r="879" spans="1:12" ht="12.5" x14ac:dyDescent="0.25">
      <c r="A879" s="37"/>
      <c r="I879" s="35"/>
      <c r="J879" s="35"/>
      <c r="K879" s="35"/>
      <c r="L879" s="35"/>
    </row>
    <row r="880" spans="1:12" ht="12.5" x14ac:dyDescent="0.25">
      <c r="A880" s="37"/>
      <c r="I880" s="35"/>
      <c r="J880" s="35"/>
      <c r="K880" s="35"/>
      <c r="L880" s="35"/>
    </row>
    <row r="881" spans="1:12" ht="12.5" x14ac:dyDescent="0.25">
      <c r="A881" s="37"/>
      <c r="I881" s="35"/>
      <c r="J881" s="35"/>
      <c r="K881" s="35"/>
      <c r="L881" s="35"/>
    </row>
    <row r="882" spans="1:12" ht="12.5" x14ac:dyDescent="0.25">
      <c r="A882" s="37"/>
      <c r="I882" s="35"/>
      <c r="J882" s="35"/>
      <c r="K882" s="35"/>
      <c r="L882" s="35"/>
    </row>
    <row r="883" spans="1:12" ht="12.5" x14ac:dyDescent="0.25">
      <c r="A883" s="37"/>
      <c r="I883" s="35"/>
      <c r="J883" s="35"/>
      <c r="K883" s="35"/>
      <c r="L883" s="35"/>
    </row>
    <row r="884" spans="1:12" ht="12.5" x14ac:dyDescent="0.25">
      <c r="A884" s="37"/>
      <c r="I884" s="35"/>
      <c r="J884" s="35"/>
      <c r="K884" s="35"/>
      <c r="L884" s="35"/>
    </row>
    <row r="885" spans="1:12" ht="12.5" x14ac:dyDescent="0.25">
      <c r="A885" s="37"/>
      <c r="I885" s="35"/>
      <c r="J885" s="35"/>
      <c r="K885" s="35"/>
      <c r="L885" s="35"/>
    </row>
    <row r="886" spans="1:12" ht="12.5" x14ac:dyDescent="0.25">
      <c r="A886" s="37"/>
      <c r="I886" s="35"/>
      <c r="J886" s="35"/>
      <c r="K886" s="35"/>
      <c r="L886" s="35"/>
    </row>
    <row r="887" spans="1:12" ht="12.5" x14ac:dyDescent="0.25">
      <c r="A887" s="37"/>
      <c r="I887" s="35"/>
      <c r="J887" s="35"/>
      <c r="K887" s="35"/>
      <c r="L887" s="35"/>
    </row>
    <row r="888" spans="1:12" ht="12.5" x14ac:dyDescent="0.25">
      <c r="A888" s="37"/>
      <c r="I888" s="35"/>
      <c r="J888" s="35"/>
      <c r="K888" s="35"/>
      <c r="L888" s="35"/>
    </row>
    <row r="889" spans="1:12" ht="12.5" x14ac:dyDescent="0.25">
      <c r="A889" s="37"/>
      <c r="I889" s="35"/>
      <c r="J889" s="35"/>
      <c r="K889" s="35"/>
      <c r="L889" s="35"/>
    </row>
    <row r="890" spans="1:12" ht="12.5" x14ac:dyDescent="0.25">
      <c r="A890" s="37"/>
      <c r="I890" s="35"/>
      <c r="J890" s="35"/>
      <c r="K890" s="35"/>
      <c r="L890" s="35"/>
    </row>
    <row r="891" spans="1:12" ht="12.5" x14ac:dyDescent="0.25">
      <c r="A891" s="37"/>
      <c r="I891" s="35"/>
      <c r="J891" s="35"/>
      <c r="K891" s="35"/>
      <c r="L891" s="35"/>
    </row>
    <row r="892" spans="1:12" ht="12.5" x14ac:dyDescent="0.25">
      <c r="A892" s="37"/>
      <c r="I892" s="35"/>
      <c r="J892" s="35"/>
      <c r="K892" s="35"/>
      <c r="L892" s="35"/>
    </row>
    <row r="893" spans="1:12" ht="12.5" x14ac:dyDescent="0.25">
      <c r="A893" s="37"/>
      <c r="I893" s="35"/>
      <c r="J893" s="35"/>
      <c r="K893" s="35"/>
      <c r="L893" s="35"/>
    </row>
    <row r="894" spans="1:12" ht="12.5" x14ac:dyDescent="0.25">
      <c r="A894" s="37"/>
      <c r="I894" s="35"/>
      <c r="J894" s="35"/>
      <c r="K894" s="35"/>
      <c r="L894" s="35"/>
    </row>
    <row r="895" spans="1:12" ht="12.5" x14ac:dyDescent="0.25">
      <c r="A895" s="37"/>
      <c r="I895" s="35"/>
      <c r="J895" s="35"/>
      <c r="K895" s="35"/>
      <c r="L895" s="35"/>
    </row>
    <row r="896" spans="1:12" ht="12.5" x14ac:dyDescent="0.25">
      <c r="A896" s="37"/>
      <c r="I896" s="35"/>
      <c r="J896" s="35"/>
      <c r="K896" s="35"/>
      <c r="L896" s="35"/>
    </row>
    <row r="897" spans="1:12" ht="12.5" x14ac:dyDescent="0.25">
      <c r="A897" s="37"/>
      <c r="I897" s="35"/>
      <c r="J897" s="35"/>
      <c r="K897" s="35"/>
      <c r="L897" s="35"/>
    </row>
    <row r="898" spans="1:12" ht="12.5" x14ac:dyDescent="0.25">
      <c r="A898" s="37"/>
      <c r="I898" s="35"/>
      <c r="J898" s="35"/>
      <c r="K898" s="35"/>
      <c r="L898" s="35"/>
    </row>
    <row r="899" spans="1:12" ht="12.5" x14ac:dyDescent="0.25">
      <c r="A899" s="37"/>
      <c r="I899" s="35"/>
      <c r="J899" s="35"/>
      <c r="K899" s="35"/>
      <c r="L899" s="35"/>
    </row>
    <row r="900" spans="1:12" ht="12.5" x14ac:dyDescent="0.25">
      <c r="A900" s="37"/>
      <c r="I900" s="35"/>
      <c r="J900" s="35"/>
      <c r="K900" s="35"/>
      <c r="L900" s="35"/>
    </row>
    <row r="901" spans="1:12" ht="12.5" x14ac:dyDescent="0.25">
      <c r="A901" s="37"/>
      <c r="I901" s="35"/>
      <c r="J901" s="35"/>
      <c r="K901" s="35"/>
      <c r="L901" s="35"/>
    </row>
    <row r="902" spans="1:12" ht="12.5" x14ac:dyDescent="0.25">
      <c r="A902" s="37"/>
      <c r="I902" s="35"/>
      <c r="J902" s="35"/>
      <c r="K902" s="35"/>
      <c r="L902" s="35"/>
    </row>
    <row r="903" spans="1:12" ht="12.5" x14ac:dyDescent="0.25">
      <c r="A903" s="37"/>
      <c r="I903" s="35"/>
      <c r="J903" s="35"/>
      <c r="K903" s="35"/>
      <c r="L903" s="35"/>
    </row>
    <row r="904" spans="1:12" ht="12.5" x14ac:dyDescent="0.25">
      <c r="A904" s="37"/>
      <c r="I904" s="35"/>
      <c r="J904" s="35"/>
      <c r="K904" s="35"/>
      <c r="L904" s="35"/>
    </row>
    <row r="905" spans="1:12" ht="12.5" x14ac:dyDescent="0.25">
      <c r="A905" s="37"/>
      <c r="I905" s="35"/>
      <c r="J905" s="35"/>
      <c r="K905" s="35"/>
      <c r="L905" s="35"/>
    </row>
    <row r="906" spans="1:12" ht="12.5" x14ac:dyDescent="0.25">
      <c r="A906" s="37"/>
      <c r="I906" s="35"/>
      <c r="J906" s="35"/>
      <c r="K906" s="35"/>
      <c r="L906" s="35"/>
    </row>
    <row r="907" spans="1:12" ht="12.5" x14ac:dyDescent="0.25">
      <c r="A907" s="37"/>
      <c r="I907" s="35"/>
      <c r="J907" s="35"/>
      <c r="K907" s="35"/>
      <c r="L907" s="35"/>
    </row>
    <row r="908" spans="1:12" ht="12.5" x14ac:dyDescent="0.25">
      <c r="A908" s="37"/>
      <c r="I908" s="35"/>
      <c r="J908" s="35"/>
      <c r="K908" s="35"/>
      <c r="L908" s="35"/>
    </row>
    <row r="909" spans="1:12" ht="12.5" x14ac:dyDescent="0.25">
      <c r="A909" s="37"/>
      <c r="I909" s="35"/>
      <c r="J909" s="35"/>
      <c r="K909" s="35"/>
      <c r="L909" s="35"/>
    </row>
    <row r="910" spans="1:12" ht="12.5" x14ac:dyDescent="0.25">
      <c r="A910" s="37"/>
      <c r="I910" s="35"/>
      <c r="J910" s="35"/>
      <c r="K910" s="35"/>
      <c r="L910" s="35"/>
    </row>
    <row r="911" spans="1:12" ht="12.5" x14ac:dyDescent="0.25">
      <c r="A911" s="37"/>
      <c r="I911" s="35"/>
      <c r="J911" s="35"/>
      <c r="K911" s="35"/>
      <c r="L911" s="35"/>
    </row>
    <row r="912" spans="1:12" ht="12.5" x14ac:dyDescent="0.25">
      <c r="A912" s="37"/>
      <c r="I912" s="35"/>
      <c r="J912" s="35"/>
      <c r="K912" s="35"/>
      <c r="L912" s="35"/>
    </row>
    <row r="913" spans="1:12" ht="12.5" x14ac:dyDescent="0.25">
      <c r="A913" s="37"/>
      <c r="I913" s="35"/>
      <c r="J913" s="35"/>
      <c r="K913" s="35"/>
      <c r="L913" s="35"/>
    </row>
    <row r="914" spans="1:12" ht="12.5" x14ac:dyDescent="0.25">
      <c r="A914" s="37"/>
      <c r="I914" s="35"/>
      <c r="J914" s="35"/>
      <c r="K914" s="35"/>
      <c r="L914" s="35"/>
    </row>
    <row r="915" spans="1:12" ht="12.5" x14ac:dyDescent="0.25">
      <c r="A915" s="37"/>
      <c r="I915" s="35"/>
      <c r="J915" s="35"/>
      <c r="K915" s="35"/>
      <c r="L915" s="35"/>
    </row>
    <row r="916" spans="1:12" ht="12.5" x14ac:dyDescent="0.25">
      <c r="A916" s="37"/>
      <c r="I916" s="35"/>
      <c r="J916" s="35"/>
      <c r="K916" s="35"/>
      <c r="L916" s="35"/>
    </row>
    <row r="917" spans="1:12" ht="12.5" x14ac:dyDescent="0.25">
      <c r="A917" s="37"/>
      <c r="I917" s="35"/>
      <c r="J917" s="35"/>
      <c r="K917" s="35"/>
      <c r="L917" s="35"/>
    </row>
    <row r="918" spans="1:12" ht="12.5" x14ac:dyDescent="0.25">
      <c r="A918" s="37"/>
      <c r="I918" s="35"/>
      <c r="J918" s="35"/>
      <c r="K918" s="35"/>
      <c r="L918" s="35"/>
    </row>
    <row r="919" spans="1:12" ht="12.5" x14ac:dyDescent="0.25">
      <c r="A919" s="37"/>
      <c r="I919" s="35"/>
      <c r="J919" s="35"/>
      <c r="K919" s="35"/>
      <c r="L919" s="35"/>
    </row>
    <row r="920" spans="1:12" ht="12.5" x14ac:dyDescent="0.25">
      <c r="A920" s="37"/>
      <c r="I920" s="35"/>
      <c r="J920" s="35"/>
      <c r="K920" s="35"/>
      <c r="L920" s="35"/>
    </row>
    <row r="921" spans="1:12" ht="12.5" x14ac:dyDescent="0.25">
      <c r="A921" s="37"/>
      <c r="I921" s="35"/>
      <c r="J921" s="35"/>
      <c r="K921" s="35"/>
      <c r="L921" s="35"/>
    </row>
    <row r="922" spans="1:12" ht="12.5" x14ac:dyDescent="0.25">
      <c r="A922" s="37"/>
      <c r="I922" s="35"/>
      <c r="J922" s="35"/>
      <c r="K922" s="35"/>
      <c r="L922" s="35"/>
    </row>
    <row r="923" spans="1:12" ht="12.5" x14ac:dyDescent="0.25">
      <c r="A923" s="37"/>
      <c r="I923" s="35"/>
      <c r="J923" s="35"/>
      <c r="K923" s="35"/>
      <c r="L923" s="35"/>
    </row>
    <row r="924" spans="1:12" ht="12.5" x14ac:dyDescent="0.25">
      <c r="A924" s="37"/>
      <c r="I924" s="35"/>
      <c r="J924" s="35"/>
      <c r="K924" s="35"/>
      <c r="L924" s="35"/>
    </row>
    <row r="925" spans="1:12" ht="12.5" x14ac:dyDescent="0.25">
      <c r="A925" s="37"/>
      <c r="I925" s="35"/>
      <c r="J925" s="35"/>
      <c r="K925" s="35"/>
      <c r="L925" s="35"/>
    </row>
    <row r="926" spans="1:12" ht="12.5" x14ac:dyDescent="0.25">
      <c r="A926" s="37"/>
      <c r="I926" s="35"/>
      <c r="J926" s="35"/>
      <c r="K926" s="35"/>
      <c r="L926" s="35"/>
    </row>
    <row r="927" spans="1:12" ht="12.5" x14ac:dyDescent="0.25">
      <c r="A927" s="37"/>
      <c r="I927" s="35"/>
      <c r="J927" s="35"/>
      <c r="K927" s="35"/>
      <c r="L927" s="35"/>
    </row>
    <row r="928" spans="1:12" ht="12.5" x14ac:dyDescent="0.25">
      <c r="A928" s="37"/>
      <c r="I928" s="35"/>
      <c r="J928" s="35"/>
      <c r="K928" s="35"/>
      <c r="L928" s="35"/>
    </row>
    <row r="929" spans="1:12" ht="12.5" x14ac:dyDescent="0.25">
      <c r="A929" s="37"/>
      <c r="I929" s="35"/>
      <c r="J929" s="35"/>
      <c r="K929" s="35"/>
      <c r="L929" s="35"/>
    </row>
    <row r="930" spans="1:12" ht="12.5" x14ac:dyDescent="0.25">
      <c r="A930" s="37"/>
      <c r="I930" s="35"/>
      <c r="J930" s="35"/>
      <c r="K930" s="35"/>
      <c r="L930" s="35"/>
    </row>
    <row r="931" spans="1:12" ht="12.5" x14ac:dyDescent="0.25">
      <c r="A931" s="37"/>
      <c r="I931" s="35"/>
      <c r="J931" s="35"/>
      <c r="K931" s="35"/>
      <c r="L931" s="35"/>
    </row>
    <row r="932" spans="1:12" ht="12.5" x14ac:dyDescent="0.25">
      <c r="A932" s="37"/>
      <c r="I932" s="35"/>
      <c r="J932" s="35"/>
      <c r="K932" s="35"/>
      <c r="L932" s="35"/>
    </row>
    <row r="933" spans="1:12" ht="12.5" x14ac:dyDescent="0.25">
      <c r="A933" s="37"/>
      <c r="I933" s="35"/>
      <c r="J933" s="35"/>
      <c r="K933" s="35"/>
      <c r="L933" s="35"/>
    </row>
    <row r="934" spans="1:12" ht="12.5" x14ac:dyDescent="0.25">
      <c r="A934" s="37"/>
      <c r="I934" s="35"/>
      <c r="J934" s="35"/>
      <c r="K934" s="35"/>
      <c r="L934" s="35"/>
    </row>
    <row r="935" spans="1:12" ht="12.5" x14ac:dyDescent="0.25">
      <c r="A935" s="37"/>
      <c r="I935" s="35"/>
      <c r="J935" s="35"/>
      <c r="K935" s="35"/>
      <c r="L935" s="35"/>
    </row>
    <row r="936" spans="1:12" ht="12.5" x14ac:dyDescent="0.25">
      <c r="A936" s="37"/>
      <c r="I936" s="35"/>
      <c r="J936" s="35"/>
      <c r="K936" s="35"/>
      <c r="L936" s="35"/>
    </row>
    <row r="937" spans="1:12" ht="12.5" x14ac:dyDescent="0.25">
      <c r="A937" s="37"/>
      <c r="I937" s="35"/>
      <c r="J937" s="35"/>
      <c r="K937" s="35"/>
      <c r="L937" s="35"/>
    </row>
    <row r="938" spans="1:12" ht="12.5" x14ac:dyDescent="0.25">
      <c r="A938" s="37"/>
      <c r="I938" s="35"/>
      <c r="J938" s="35"/>
      <c r="K938" s="35"/>
      <c r="L938" s="35"/>
    </row>
    <row r="939" spans="1:12" ht="12.5" x14ac:dyDescent="0.25">
      <c r="A939" s="37"/>
      <c r="I939" s="35"/>
      <c r="J939" s="35"/>
      <c r="K939" s="35"/>
      <c r="L939" s="35"/>
    </row>
    <row r="940" spans="1:12" ht="12.5" x14ac:dyDescent="0.25">
      <c r="A940" s="37"/>
      <c r="I940" s="35"/>
      <c r="J940" s="35"/>
      <c r="K940" s="35"/>
      <c r="L940" s="35"/>
    </row>
    <row r="941" spans="1:12" ht="12.5" x14ac:dyDescent="0.25">
      <c r="A941" s="37"/>
      <c r="I941" s="35"/>
      <c r="J941" s="35"/>
      <c r="K941" s="35"/>
      <c r="L941" s="35"/>
    </row>
    <row r="942" spans="1:12" ht="12.5" x14ac:dyDescent="0.25">
      <c r="A942" s="37"/>
      <c r="I942" s="35"/>
      <c r="J942" s="35"/>
      <c r="K942" s="35"/>
      <c r="L942" s="35"/>
    </row>
    <row r="943" spans="1:12" ht="12.5" x14ac:dyDescent="0.25">
      <c r="A943" s="37"/>
      <c r="I943" s="35"/>
      <c r="J943" s="35"/>
      <c r="K943" s="35"/>
      <c r="L943" s="35"/>
    </row>
    <row r="944" spans="1:12" ht="12.5" x14ac:dyDescent="0.25">
      <c r="A944" s="37"/>
      <c r="I944" s="35"/>
      <c r="J944" s="35"/>
      <c r="K944" s="35"/>
      <c r="L944" s="35"/>
    </row>
    <row r="945" spans="1:12" ht="12.5" x14ac:dyDescent="0.25">
      <c r="A945" s="37"/>
      <c r="I945" s="35"/>
      <c r="J945" s="35"/>
      <c r="K945" s="35"/>
      <c r="L945" s="35"/>
    </row>
    <row r="946" spans="1:12" ht="12.5" x14ac:dyDescent="0.25">
      <c r="A946" s="37"/>
      <c r="I946" s="35"/>
      <c r="J946" s="35"/>
      <c r="K946" s="35"/>
      <c r="L946" s="35"/>
    </row>
    <row r="947" spans="1:12" ht="12.5" x14ac:dyDescent="0.25">
      <c r="A947" s="37"/>
      <c r="I947" s="35"/>
      <c r="J947" s="35"/>
      <c r="K947" s="35"/>
      <c r="L947" s="35"/>
    </row>
    <row r="948" spans="1:12" ht="12.5" x14ac:dyDescent="0.25">
      <c r="A948" s="37"/>
      <c r="I948" s="35"/>
      <c r="J948" s="35"/>
      <c r="K948" s="35"/>
      <c r="L948" s="35"/>
    </row>
    <row r="949" spans="1:12" ht="12.5" x14ac:dyDescent="0.25">
      <c r="A949" s="37"/>
      <c r="I949" s="35"/>
      <c r="J949" s="35"/>
      <c r="K949" s="35"/>
      <c r="L949" s="35"/>
    </row>
    <row r="950" spans="1:12" ht="12.5" x14ac:dyDescent="0.25">
      <c r="A950" s="37"/>
      <c r="I950" s="35"/>
      <c r="J950" s="35"/>
      <c r="K950" s="35"/>
      <c r="L950" s="35"/>
    </row>
    <row r="951" spans="1:12" ht="12.5" x14ac:dyDescent="0.25">
      <c r="A951" s="37"/>
      <c r="I951" s="35"/>
      <c r="J951" s="35"/>
      <c r="K951" s="35"/>
      <c r="L951" s="35"/>
    </row>
    <row r="952" spans="1:12" ht="12.5" x14ac:dyDescent="0.25">
      <c r="A952" s="37"/>
      <c r="I952" s="35"/>
      <c r="J952" s="35"/>
      <c r="K952" s="35"/>
      <c r="L952" s="35"/>
    </row>
    <row r="953" spans="1:12" ht="12.5" x14ac:dyDescent="0.25">
      <c r="A953" s="37"/>
      <c r="I953" s="35"/>
      <c r="J953" s="35"/>
      <c r="K953" s="35"/>
      <c r="L953" s="35"/>
    </row>
    <row r="954" spans="1:12" ht="12.5" x14ac:dyDescent="0.25">
      <c r="A954" s="37"/>
      <c r="I954" s="35"/>
      <c r="J954" s="35"/>
      <c r="K954" s="35"/>
      <c r="L954" s="35"/>
    </row>
    <row r="955" spans="1:12" ht="12.5" x14ac:dyDescent="0.25">
      <c r="A955" s="37"/>
      <c r="I955" s="35"/>
      <c r="J955" s="35"/>
      <c r="K955" s="35"/>
      <c r="L955" s="35"/>
    </row>
    <row r="956" spans="1:12" ht="12.5" x14ac:dyDescent="0.25">
      <c r="A956" s="37"/>
      <c r="I956" s="35"/>
      <c r="J956" s="35"/>
      <c r="K956" s="35"/>
      <c r="L956" s="35"/>
    </row>
    <row r="957" spans="1:12" ht="12.5" x14ac:dyDescent="0.25">
      <c r="A957" s="37"/>
      <c r="I957" s="35"/>
      <c r="J957" s="35"/>
      <c r="K957" s="35"/>
      <c r="L957" s="35"/>
    </row>
    <row r="958" spans="1:12" ht="12.5" x14ac:dyDescent="0.25">
      <c r="A958" s="37"/>
      <c r="I958" s="35"/>
      <c r="J958" s="35"/>
      <c r="K958" s="35"/>
      <c r="L958" s="35"/>
    </row>
    <row r="959" spans="1:12" ht="12.5" x14ac:dyDescent="0.25">
      <c r="A959" s="37"/>
      <c r="I959" s="35"/>
      <c r="J959" s="35"/>
      <c r="K959" s="35"/>
      <c r="L959" s="35"/>
    </row>
    <row r="960" spans="1:12" ht="12.5" x14ac:dyDescent="0.25">
      <c r="A960" s="37"/>
      <c r="I960" s="35"/>
      <c r="J960" s="35"/>
      <c r="K960" s="35"/>
      <c r="L960" s="35"/>
    </row>
    <row r="961" spans="1:12" ht="12.5" x14ac:dyDescent="0.25">
      <c r="A961" s="37"/>
      <c r="I961" s="35"/>
      <c r="J961" s="35"/>
      <c r="K961" s="35"/>
      <c r="L961" s="35"/>
    </row>
    <row r="962" spans="1:12" ht="12.5" x14ac:dyDescent="0.25">
      <c r="A962" s="37"/>
      <c r="I962" s="35"/>
      <c r="J962" s="35"/>
      <c r="K962" s="35"/>
      <c r="L962" s="35"/>
    </row>
    <row r="963" spans="1:12" ht="12.5" x14ac:dyDescent="0.25">
      <c r="A963" s="37"/>
      <c r="I963" s="35"/>
      <c r="J963" s="35"/>
      <c r="K963" s="35"/>
      <c r="L963" s="35"/>
    </row>
    <row r="964" spans="1:12" ht="12.5" x14ac:dyDescent="0.25">
      <c r="A964" s="37"/>
      <c r="I964" s="35"/>
      <c r="J964" s="35"/>
      <c r="K964" s="35"/>
      <c r="L964" s="35"/>
    </row>
    <row r="965" spans="1:12" ht="12.5" x14ac:dyDescent="0.25">
      <c r="A965" s="37"/>
      <c r="I965" s="35"/>
      <c r="J965" s="35"/>
      <c r="K965" s="35"/>
      <c r="L965" s="35"/>
    </row>
    <row r="966" spans="1:12" ht="12.5" x14ac:dyDescent="0.25">
      <c r="A966" s="37"/>
      <c r="I966" s="35"/>
      <c r="J966" s="35"/>
      <c r="K966" s="35"/>
      <c r="L966" s="35"/>
    </row>
    <row r="967" spans="1:12" ht="12.5" x14ac:dyDescent="0.25">
      <c r="A967" s="37"/>
      <c r="I967" s="35"/>
      <c r="J967" s="35"/>
      <c r="K967" s="35"/>
      <c r="L967" s="35"/>
    </row>
    <row r="968" spans="1:12" ht="12.5" x14ac:dyDescent="0.25">
      <c r="A968" s="37"/>
      <c r="I968" s="35"/>
      <c r="J968" s="35"/>
      <c r="K968" s="35"/>
      <c r="L968" s="35"/>
    </row>
    <row r="969" spans="1:12" ht="12.5" x14ac:dyDescent="0.25">
      <c r="A969" s="37"/>
      <c r="I969" s="35"/>
      <c r="J969" s="35"/>
      <c r="K969" s="35"/>
      <c r="L969" s="35"/>
    </row>
    <row r="970" spans="1:12" ht="12.5" x14ac:dyDescent="0.25">
      <c r="A970" s="37"/>
      <c r="I970" s="35"/>
      <c r="J970" s="35"/>
      <c r="K970" s="35"/>
      <c r="L970" s="35"/>
    </row>
    <row r="971" spans="1:12" ht="12.5" x14ac:dyDescent="0.25">
      <c r="A971" s="37"/>
      <c r="I971" s="35"/>
      <c r="J971" s="35"/>
      <c r="K971" s="35"/>
      <c r="L971" s="35"/>
    </row>
    <row r="972" spans="1:12" ht="12.5" x14ac:dyDescent="0.25">
      <c r="A972" s="37"/>
      <c r="I972" s="35"/>
      <c r="J972" s="35"/>
      <c r="K972" s="35"/>
      <c r="L972" s="35"/>
    </row>
    <row r="973" spans="1:12" ht="12.5" x14ac:dyDescent="0.25">
      <c r="A973" s="37"/>
      <c r="I973" s="35"/>
      <c r="J973" s="35"/>
      <c r="K973" s="35"/>
      <c r="L973" s="35"/>
    </row>
    <row r="974" spans="1:12" ht="12.5" x14ac:dyDescent="0.25">
      <c r="A974" s="37"/>
      <c r="I974" s="35"/>
      <c r="J974" s="35"/>
      <c r="K974" s="35"/>
      <c r="L974" s="35"/>
    </row>
    <row r="975" spans="1:12" ht="12.5" x14ac:dyDescent="0.25">
      <c r="A975" s="37"/>
      <c r="I975" s="35"/>
      <c r="J975" s="35"/>
      <c r="K975" s="35"/>
      <c r="L975" s="35"/>
    </row>
    <row r="976" spans="1:12" ht="12.5" x14ac:dyDescent="0.25">
      <c r="A976" s="37"/>
      <c r="I976" s="35"/>
      <c r="J976" s="35"/>
      <c r="K976" s="35"/>
      <c r="L976" s="35"/>
    </row>
    <row r="977" spans="1:12" ht="12.5" x14ac:dyDescent="0.25">
      <c r="A977" s="37"/>
      <c r="I977" s="35"/>
      <c r="J977" s="35"/>
      <c r="K977" s="35"/>
      <c r="L977" s="35"/>
    </row>
    <row r="978" spans="1:12" ht="12.5" x14ac:dyDescent="0.25">
      <c r="A978" s="37"/>
      <c r="I978" s="35"/>
      <c r="J978" s="35"/>
      <c r="K978" s="35"/>
      <c r="L978" s="35"/>
    </row>
    <row r="979" spans="1:12" ht="12.5" x14ac:dyDescent="0.25">
      <c r="A979" s="37"/>
      <c r="I979" s="35"/>
      <c r="J979" s="35"/>
      <c r="K979" s="35"/>
      <c r="L979" s="35"/>
    </row>
    <row r="980" spans="1:12" ht="12.5" x14ac:dyDescent="0.25">
      <c r="A980" s="37"/>
      <c r="I980" s="35"/>
      <c r="J980" s="35"/>
      <c r="K980" s="35"/>
      <c r="L980" s="35"/>
    </row>
    <row r="981" spans="1:12" ht="12.5" x14ac:dyDescent="0.25">
      <c r="A981" s="37"/>
      <c r="I981" s="35"/>
      <c r="J981" s="35"/>
      <c r="K981" s="35"/>
      <c r="L981" s="35"/>
    </row>
    <row r="982" spans="1:12" ht="12.5" x14ac:dyDescent="0.25">
      <c r="A982" s="37"/>
      <c r="I982" s="35"/>
      <c r="J982" s="35"/>
      <c r="K982" s="35"/>
      <c r="L982" s="35"/>
    </row>
    <row r="983" spans="1:12" ht="12.5" x14ac:dyDescent="0.25">
      <c r="A983" s="37"/>
      <c r="I983" s="35"/>
      <c r="J983" s="35"/>
      <c r="K983" s="35"/>
      <c r="L983" s="35"/>
    </row>
    <row r="984" spans="1:12" ht="12.5" x14ac:dyDescent="0.25">
      <c r="A984" s="37"/>
      <c r="I984" s="35"/>
      <c r="J984" s="35"/>
      <c r="K984" s="35"/>
      <c r="L984" s="35"/>
    </row>
    <row r="985" spans="1:12" ht="12.5" x14ac:dyDescent="0.25">
      <c r="A985" s="37"/>
      <c r="I985" s="35"/>
      <c r="J985" s="35"/>
      <c r="K985" s="35"/>
      <c r="L985" s="35"/>
    </row>
    <row r="986" spans="1:12" ht="12.5" x14ac:dyDescent="0.25">
      <c r="A986" s="37"/>
      <c r="I986" s="35"/>
      <c r="J986" s="35"/>
      <c r="K986" s="35"/>
      <c r="L986" s="35"/>
    </row>
    <row r="987" spans="1:12" ht="12.5" x14ac:dyDescent="0.25">
      <c r="A987" s="37"/>
      <c r="I987" s="35"/>
      <c r="J987" s="35"/>
      <c r="K987" s="35"/>
      <c r="L987" s="35"/>
    </row>
    <row r="988" spans="1:12" ht="12.5" x14ac:dyDescent="0.25">
      <c r="A988" s="37"/>
      <c r="I988" s="35"/>
      <c r="J988" s="35"/>
      <c r="K988" s="35"/>
      <c r="L988" s="35"/>
    </row>
    <row r="989" spans="1:12" ht="12.5" x14ac:dyDescent="0.25">
      <c r="A989" s="37"/>
      <c r="I989" s="35"/>
      <c r="J989" s="35"/>
      <c r="K989" s="35"/>
      <c r="L989" s="35"/>
    </row>
    <row r="990" spans="1:12" ht="12.5" x14ac:dyDescent="0.25">
      <c r="A990" s="37"/>
      <c r="I990" s="35"/>
      <c r="J990" s="35"/>
      <c r="K990" s="35"/>
      <c r="L990" s="35"/>
    </row>
    <row r="991" spans="1:12" ht="12.5" x14ac:dyDescent="0.25">
      <c r="A991" s="37"/>
      <c r="I991" s="35"/>
      <c r="J991" s="35"/>
      <c r="K991" s="35"/>
      <c r="L991" s="35"/>
    </row>
    <row r="992" spans="1:12" ht="12.5" x14ac:dyDescent="0.25">
      <c r="A992" s="37"/>
      <c r="I992" s="35"/>
      <c r="J992" s="35"/>
      <c r="K992" s="35"/>
      <c r="L992" s="35"/>
    </row>
    <row r="993" spans="1:12" ht="12.5" x14ac:dyDescent="0.25">
      <c r="A993" s="37"/>
      <c r="I993" s="35"/>
      <c r="J993" s="35"/>
      <c r="K993" s="35"/>
      <c r="L993" s="35"/>
    </row>
    <row r="994" spans="1:12" ht="12.5" x14ac:dyDescent="0.25">
      <c r="A994" s="37"/>
      <c r="I994" s="35"/>
      <c r="J994" s="35"/>
      <c r="K994" s="35"/>
      <c r="L994" s="35"/>
    </row>
    <row r="995" spans="1:12" ht="12.5" x14ac:dyDescent="0.25">
      <c r="A995" s="37"/>
      <c r="I995" s="35"/>
      <c r="J995" s="35"/>
      <c r="K995" s="35"/>
      <c r="L995" s="35"/>
    </row>
    <row r="996" spans="1:12" ht="12.5" x14ac:dyDescent="0.25">
      <c r="A996" s="37"/>
      <c r="I996" s="35"/>
      <c r="J996" s="35"/>
      <c r="K996" s="35"/>
      <c r="L996" s="35"/>
    </row>
    <row r="997" spans="1:12" ht="12.5" x14ac:dyDescent="0.25">
      <c r="A997" s="37"/>
      <c r="I997" s="35"/>
      <c r="J997" s="35"/>
      <c r="K997" s="35"/>
      <c r="L997" s="35"/>
    </row>
    <row r="998" spans="1:12" ht="12.5" x14ac:dyDescent="0.25">
      <c r="A998" s="37"/>
      <c r="I998" s="35"/>
      <c r="J998" s="35"/>
      <c r="K998" s="35"/>
      <c r="L998" s="35"/>
    </row>
    <row r="999" spans="1:12" ht="12.5" x14ac:dyDescent="0.25">
      <c r="A999" s="37"/>
      <c r="I999" s="35"/>
      <c r="J999" s="35"/>
      <c r="K999" s="35"/>
      <c r="L999" s="35"/>
    </row>
    <row r="1000" spans="1:12" ht="12.5" x14ac:dyDescent="0.25">
      <c r="A1000" s="37"/>
      <c r="I1000" s="35"/>
      <c r="J1000" s="35"/>
      <c r="K1000" s="35"/>
      <c r="L1000" s="35"/>
    </row>
    <row r="1001" spans="1:12" ht="12.5" x14ac:dyDescent="0.25">
      <c r="A1001" s="37"/>
      <c r="I1001" s="35"/>
      <c r="J1001" s="35"/>
      <c r="K1001" s="35"/>
      <c r="L1001" s="35"/>
    </row>
    <row r="1002" spans="1:12" ht="12.5" x14ac:dyDescent="0.25">
      <c r="A1002" s="37"/>
      <c r="I1002" s="35"/>
      <c r="J1002" s="35"/>
      <c r="K1002" s="35"/>
      <c r="L1002" s="35"/>
    </row>
    <row r="1003" spans="1:12" ht="12.5" x14ac:dyDescent="0.25">
      <c r="A1003" s="37"/>
      <c r="I1003" s="35"/>
      <c r="J1003" s="35"/>
      <c r="K1003" s="35"/>
      <c r="L1003" s="35"/>
    </row>
    <row r="1004" spans="1:12" ht="12.5" x14ac:dyDescent="0.25">
      <c r="A1004" s="37"/>
      <c r="I1004" s="35"/>
      <c r="J1004" s="35"/>
      <c r="K1004" s="35"/>
      <c r="L1004" s="35"/>
    </row>
    <row r="1005" spans="1:12" ht="12.5" x14ac:dyDescent="0.25">
      <c r="A1005" s="37"/>
      <c r="I1005" s="35"/>
      <c r="J1005" s="35"/>
      <c r="K1005" s="35"/>
      <c r="L1005" s="35"/>
    </row>
    <row r="1006" spans="1:12" ht="12.5" x14ac:dyDescent="0.25">
      <c r="A1006" s="37"/>
      <c r="I1006" s="35"/>
      <c r="J1006" s="35"/>
      <c r="K1006" s="35"/>
      <c r="L1006" s="35"/>
    </row>
    <row r="1007" spans="1:12" ht="12.5" x14ac:dyDescent="0.25">
      <c r="A1007" s="37"/>
      <c r="I1007" s="35"/>
      <c r="J1007" s="35"/>
      <c r="K1007" s="35"/>
      <c r="L1007" s="35"/>
    </row>
    <row r="1008" spans="1:12" ht="12.5" x14ac:dyDescent="0.25">
      <c r="A1008" s="37"/>
      <c r="I1008" s="35"/>
      <c r="J1008" s="35"/>
      <c r="K1008" s="35"/>
      <c r="L1008" s="35"/>
    </row>
    <row r="1009" spans="1:12" ht="12.5" x14ac:dyDescent="0.25">
      <c r="A1009" s="37"/>
      <c r="I1009" s="35"/>
      <c r="J1009" s="35"/>
      <c r="K1009" s="35"/>
      <c r="L1009" s="35"/>
    </row>
    <row r="1010" spans="1:12" ht="12.5" x14ac:dyDescent="0.25">
      <c r="A1010" s="37"/>
      <c r="I1010" s="35"/>
      <c r="J1010" s="35"/>
      <c r="K1010" s="35"/>
      <c r="L1010" s="35"/>
    </row>
    <row r="1011" spans="1:12" ht="12.5" x14ac:dyDescent="0.25">
      <c r="A1011" s="37"/>
      <c r="I1011" s="35"/>
      <c r="J1011" s="35"/>
      <c r="K1011" s="35"/>
      <c r="L1011" s="35"/>
    </row>
    <row r="1012" spans="1:12" ht="12.5" x14ac:dyDescent="0.25">
      <c r="A1012" s="37"/>
      <c r="I1012" s="35"/>
      <c r="J1012" s="35"/>
      <c r="K1012" s="35"/>
      <c r="L1012" s="35"/>
    </row>
    <row r="1013" spans="1:12" ht="12.5" x14ac:dyDescent="0.25">
      <c r="A1013" s="37"/>
      <c r="I1013" s="35"/>
      <c r="J1013" s="35"/>
      <c r="K1013" s="35"/>
      <c r="L1013" s="35"/>
    </row>
    <row r="1014" spans="1:12" ht="12.5" x14ac:dyDescent="0.25">
      <c r="A1014" s="37"/>
      <c r="I1014" s="35"/>
      <c r="J1014" s="35"/>
      <c r="K1014" s="35"/>
      <c r="L1014" s="35"/>
    </row>
    <row r="1015" spans="1:12" ht="12.5" x14ac:dyDescent="0.25">
      <c r="A1015" s="37"/>
      <c r="I1015" s="35"/>
      <c r="J1015" s="35"/>
      <c r="K1015" s="35"/>
      <c r="L1015" s="35"/>
    </row>
    <row r="1016" spans="1:12" ht="12.5" x14ac:dyDescent="0.25">
      <c r="A1016" s="37"/>
      <c r="I1016" s="35"/>
      <c r="J1016" s="35"/>
      <c r="K1016" s="35"/>
      <c r="L1016" s="35"/>
    </row>
    <row r="1017" spans="1:12" ht="12.5" x14ac:dyDescent="0.25">
      <c r="A1017" s="37"/>
      <c r="I1017" s="35"/>
      <c r="J1017" s="35"/>
      <c r="K1017" s="35"/>
      <c r="L1017" s="35"/>
    </row>
    <row r="1018" spans="1:12" ht="12.5" x14ac:dyDescent="0.25">
      <c r="A1018" s="37"/>
      <c r="I1018" s="35"/>
      <c r="J1018" s="35"/>
      <c r="K1018" s="35"/>
      <c r="L1018" s="35"/>
    </row>
    <row r="1019" spans="1:12" ht="12.5" x14ac:dyDescent="0.25">
      <c r="A1019" s="37"/>
      <c r="I1019" s="35"/>
      <c r="J1019" s="35"/>
      <c r="K1019" s="35"/>
      <c r="L1019" s="35"/>
    </row>
    <row r="1020" spans="1:12" ht="12.5" x14ac:dyDescent="0.25">
      <c r="A1020" s="37"/>
      <c r="I1020" s="35"/>
      <c r="J1020" s="35"/>
      <c r="K1020" s="35"/>
      <c r="L1020" s="35"/>
    </row>
    <row r="1021" spans="1:12" ht="12.5" x14ac:dyDescent="0.25">
      <c r="A1021" s="37"/>
      <c r="I1021" s="35"/>
      <c r="J1021" s="35"/>
      <c r="K1021" s="35"/>
      <c r="L1021" s="35"/>
    </row>
    <row r="1022" spans="1:12" ht="12.5" x14ac:dyDescent="0.25">
      <c r="A1022" s="37"/>
      <c r="I1022" s="35"/>
      <c r="J1022" s="35"/>
      <c r="K1022" s="35"/>
      <c r="L1022" s="35"/>
    </row>
    <row r="1023" spans="1:12" ht="12.5" x14ac:dyDescent="0.25">
      <c r="A1023" s="37"/>
      <c r="I1023" s="35"/>
      <c r="J1023" s="35"/>
      <c r="K1023" s="35"/>
      <c r="L1023" s="35"/>
    </row>
    <row r="1024" spans="1:12" ht="12.5" x14ac:dyDescent="0.25">
      <c r="A1024" s="37"/>
      <c r="I1024" s="35"/>
      <c r="J1024" s="35"/>
      <c r="K1024" s="35"/>
      <c r="L1024" s="35"/>
    </row>
    <row r="1025" spans="1:12" ht="12.5" x14ac:dyDescent="0.25">
      <c r="A1025" s="37"/>
      <c r="I1025" s="35"/>
      <c r="J1025" s="35"/>
      <c r="K1025" s="35"/>
      <c r="L1025" s="35"/>
    </row>
    <row r="1026" spans="1:12" ht="12.5" x14ac:dyDescent="0.25">
      <c r="A1026" s="37"/>
      <c r="I1026" s="35"/>
      <c r="J1026" s="35"/>
      <c r="K1026" s="35"/>
      <c r="L1026" s="35"/>
    </row>
    <row r="1027" spans="1:12" ht="12.5" x14ac:dyDescent="0.25">
      <c r="A1027" s="37"/>
      <c r="I1027" s="35"/>
      <c r="J1027" s="35"/>
      <c r="K1027" s="35"/>
      <c r="L1027" s="35"/>
    </row>
    <row r="1028" spans="1:12" ht="12.5" x14ac:dyDescent="0.25">
      <c r="A1028" s="37"/>
      <c r="I1028" s="35"/>
      <c r="J1028" s="35"/>
      <c r="K1028" s="35"/>
      <c r="L1028" s="35"/>
    </row>
    <row r="1029" spans="1:12" ht="12.5" x14ac:dyDescent="0.25">
      <c r="A1029" s="37"/>
      <c r="I1029" s="35"/>
      <c r="J1029" s="35"/>
      <c r="K1029" s="35"/>
      <c r="L1029" s="35"/>
    </row>
    <row r="1030" spans="1:12" ht="12.5" x14ac:dyDescent="0.25">
      <c r="A1030" s="37"/>
      <c r="I1030" s="35"/>
      <c r="J1030" s="35"/>
      <c r="K1030" s="35"/>
      <c r="L1030" s="35"/>
    </row>
    <row r="1031" spans="1:12" ht="12.5" x14ac:dyDescent="0.25">
      <c r="A1031" s="37"/>
      <c r="I1031" s="35"/>
      <c r="J1031" s="35"/>
      <c r="K1031" s="35"/>
      <c r="L1031" s="35"/>
    </row>
    <row r="1032" spans="1:12" ht="12.5" x14ac:dyDescent="0.25">
      <c r="A1032" s="37"/>
      <c r="I1032" s="35"/>
      <c r="J1032" s="35"/>
      <c r="K1032" s="35"/>
      <c r="L1032" s="35"/>
    </row>
    <row r="1033" spans="1:12" ht="12.5" x14ac:dyDescent="0.25">
      <c r="A1033" s="37"/>
      <c r="I1033" s="35"/>
      <c r="J1033" s="35"/>
      <c r="K1033" s="35"/>
      <c r="L1033" s="35"/>
    </row>
    <row r="1034" spans="1:12" ht="12.5" x14ac:dyDescent="0.25">
      <c r="A1034" s="37"/>
      <c r="I1034" s="35"/>
      <c r="J1034" s="35"/>
      <c r="K1034" s="35"/>
      <c r="L1034" s="35"/>
    </row>
    <row r="1035" spans="1:12" ht="12.5" x14ac:dyDescent="0.25">
      <c r="A1035" s="37"/>
      <c r="I1035" s="35"/>
      <c r="J1035" s="35"/>
      <c r="K1035" s="35"/>
      <c r="L1035" s="35"/>
    </row>
    <row r="1036" spans="1:12" ht="12.5" x14ac:dyDescent="0.25">
      <c r="A1036" s="37"/>
      <c r="I1036" s="35"/>
      <c r="J1036" s="35"/>
      <c r="K1036" s="35"/>
      <c r="L1036" s="35"/>
    </row>
    <row r="1037" spans="1:12" ht="12.5" x14ac:dyDescent="0.25">
      <c r="A1037" s="37"/>
      <c r="I1037" s="35"/>
      <c r="J1037" s="35"/>
      <c r="K1037" s="35"/>
      <c r="L1037" s="35"/>
    </row>
    <row r="1038" spans="1:12" ht="12.5" x14ac:dyDescent="0.25">
      <c r="A1038" s="37"/>
      <c r="I1038" s="35"/>
      <c r="J1038" s="35"/>
      <c r="K1038" s="35"/>
      <c r="L1038" s="35"/>
    </row>
    <row r="1039" spans="1:12" ht="12.5" x14ac:dyDescent="0.25">
      <c r="A1039" s="37"/>
      <c r="I1039" s="35"/>
      <c r="J1039" s="35"/>
      <c r="K1039" s="35"/>
      <c r="L1039" s="35"/>
    </row>
    <row r="1040" spans="1:12" ht="12.5" x14ac:dyDescent="0.25">
      <c r="A1040" s="37"/>
      <c r="I1040" s="35"/>
      <c r="J1040" s="35"/>
      <c r="K1040" s="35"/>
      <c r="L1040" s="35"/>
    </row>
    <row r="1041" spans="1:12" ht="12.5" x14ac:dyDescent="0.25">
      <c r="A1041" s="37"/>
      <c r="I1041" s="35"/>
      <c r="J1041" s="35"/>
      <c r="K1041" s="35"/>
      <c r="L1041" s="35"/>
    </row>
    <row r="1042" spans="1:12" ht="12.5" x14ac:dyDescent="0.25">
      <c r="A1042" s="37"/>
      <c r="I1042" s="35"/>
      <c r="J1042" s="35"/>
      <c r="K1042" s="35"/>
      <c r="L1042" s="35"/>
    </row>
    <row r="1043" spans="1:12" ht="12.5" x14ac:dyDescent="0.25">
      <c r="A1043" s="37"/>
      <c r="I1043" s="35"/>
      <c r="J1043" s="35"/>
      <c r="K1043" s="35"/>
      <c r="L1043" s="35"/>
    </row>
    <row r="1044" spans="1:12" ht="12.5" x14ac:dyDescent="0.25">
      <c r="A1044" s="37"/>
      <c r="I1044" s="35"/>
      <c r="J1044" s="35"/>
      <c r="K1044" s="35"/>
      <c r="L1044" s="35"/>
    </row>
    <row r="1045" spans="1:12" ht="12.5" x14ac:dyDescent="0.25">
      <c r="A1045" s="37"/>
      <c r="I1045" s="35"/>
      <c r="J1045" s="35"/>
      <c r="K1045" s="35"/>
      <c r="L1045" s="35"/>
    </row>
    <row r="1046" spans="1:12" ht="12.5" x14ac:dyDescent="0.25">
      <c r="A1046" s="37"/>
      <c r="I1046" s="35"/>
      <c r="J1046" s="35"/>
      <c r="K1046" s="35"/>
      <c r="L1046" s="35"/>
    </row>
    <row r="1047" spans="1:12" ht="12.5" x14ac:dyDescent="0.25">
      <c r="A1047" s="37"/>
      <c r="I1047" s="35"/>
      <c r="J1047" s="35"/>
      <c r="K1047" s="35"/>
      <c r="L1047" s="35"/>
    </row>
    <row r="1048" spans="1:12" ht="12.5" x14ac:dyDescent="0.25">
      <c r="A1048" s="37"/>
      <c r="I1048" s="35"/>
      <c r="J1048" s="35"/>
      <c r="K1048" s="35"/>
      <c r="L1048" s="35"/>
    </row>
    <row r="1049" spans="1:12" ht="12.5" x14ac:dyDescent="0.25">
      <c r="A1049" s="37"/>
      <c r="I1049" s="35"/>
      <c r="J1049" s="35"/>
      <c r="K1049" s="35"/>
      <c r="L1049" s="35"/>
    </row>
    <row r="1050" spans="1:12" ht="12.5" x14ac:dyDescent="0.25">
      <c r="A1050" s="37"/>
      <c r="I1050" s="35"/>
      <c r="J1050" s="35"/>
      <c r="K1050" s="35"/>
      <c r="L1050" s="35"/>
    </row>
    <row r="1051" spans="1:12" ht="12.5" x14ac:dyDescent="0.25">
      <c r="A1051" s="37"/>
      <c r="I1051" s="35"/>
      <c r="J1051" s="35"/>
      <c r="K1051" s="35"/>
      <c r="L1051" s="35"/>
    </row>
    <row r="1052" spans="1:12" ht="12.5" x14ac:dyDescent="0.25">
      <c r="A1052" s="37"/>
      <c r="I1052" s="35"/>
      <c r="J1052" s="35"/>
      <c r="K1052" s="35"/>
      <c r="L1052" s="35"/>
    </row>
    <row r="1053" spans="1:12" ht="12.5" x14ac:dyDescent="0.25">
      <c r="A1053" s="37"/>
      <c r="I1053" s="35"/>
      <c r="J1053" s="35"/>
      <c r="K1053" s="35"/>
      <c r="L1053" s="35"/>
    </row>
    <row r="1054" spans="1:12" ht="12.5" x14ac:dyDescent="0.25">
      <c r="A1054" s="37"/>
      <c r="I1054" s="35"/>
      <c r="J1054" s="35"/>
      <c r="K1054" s="35"/>
      <c r="L1054" s="35"/>
    </row>
    <row r="1055" spans="1:12" ht="12.5" x14ac:dyDescent="0.25">
      <c r="A1055" s="37"/>
      <c r="I1055" s="35"/>
      <c r="J1055" s="35"/>
      <c r="K1055" s="35"/>
      <c r="L1055" s="35"/>
    </row>
    <row r="1056" spans="1:12" ht="12.5" x14ac:dyDescent="0.25">
      <c r="A1056" s="37"/>
      <c r="I1056" s="35"/>
      <c r="J1056" s="35"/>
      <c r="K1056" s="35"/>
      <c r="L1056" s="35"/>
    </row>
    <row r="1057" spans="1:12" ht="12.5" x14ac:dyDescent="0.25">
      <c r="A1057" s="37"/>
      <c r="I1057" s="35"/>
      <c r="J1057" s="35"/>
      <c r="K1057" s="35"/>
      <c r="L1057" s="35"/>
    </row>
    <row r="1058" spans="1:12" ht="12.5" x14ac:dyDescent="0.25">
      <c r="A1058" s="37"/>
      <c r="I1058" s="35"/>
      <c r="J1058" s="35"/>
      <c r="K1058" s="35"/>
      <c r="L1058" s="35"/>
    </row>
    <row r="1059" spans="1:12" ht="12.5" x14ac:dyDescent="0.25">
      <c r="A1059" s="37"/>
      <c r="I1059" s="35"/>
      <c r="J1059" s="35"/>
      <c r="K1059" s="35"/>
      <c r="L1059" s="35"/>
    </row>
    <row r="1060" spans="1:12" ht="12.5" x14ac:dyDescent="0.25">
      <c r="A1060" s="37"/>
      <c r="I1060" s="35"/>
      <c r="J1060" s="35"/>
      <c r="K1060" s="35"/>
      <c r="L1060" s="35"/>
    </row>
    <row r="1061" spans="1:12" ht="12.5" x14ac:dyDescent="0.25">
      <c r="A1061" s="37"/>
      <c r="I1061" s="35"/>
      <c r="J1061" s="35"/>
      <c r="K1061" s="35"/>
      <c r="L1061" s="35"/>
    </row>
    <row r="1062" spans="1:12" ht="12.5" x14ac:dyDescent="0.25">
      <c r="A1062" s="37"/>
      <c r="I1062" s="35"/>
      <c r="J1062" s="35"/>
      <c r="K1062" s="35"/>
      <c r="L1062" s="35"/>
    </row>
    <row r="1063" spans="1:12" ht="12.5" x14ac:dyDescent="0.25">
      <c r="A1063" s="37"/>
      <c r="I1063" s="35"/>
      <c r="J1063" s="35"/>
      <c r="K1063" s="35"/>
      <c r="L1063" s="35"/>
    </row>
    <row r="1064" spans="1:12" ht="12.5" x14ac:dyDescent="0.25">
      <c r="A1064" s="37"/>
      <c r="I1064" s="35"/>
      <c r="J1064" s="35"/>
      <c r="K1064" s="35"/>
      <c r="L1064" s="35"/>
    </row>
    <row r="1065" spans="1:12" ht="12.5" x14ac:dyDescent="0.25">
      <c r="A1065" s="37"/>
      <c r="I1065" s="35"/>
      <c r="J1065" s="35"/>
      <c r="K1065" s="35"/>
      <c r="L1065" s="35"/>
    </row>
    <row r="1066" spans="1:12" ht="12.5" x14ac:dyDescent="0.25">
      <c r="A1066" s="37"/>
      <c r="I1066" s="35"/>
      <c r="J1066" s="35"/>
      <c r="K1066" s="35"/>
      <c r="L1066" s="35"/>
    </row>
    <row r="1067" spans="1:12" ht="12.5" x14ac:dyDescent="0.25">
      <c r="A1067" s="37"/>
      <c r="I1067" s="35"/>
      <c r="J1067" s="35"/>
      <c r="K1067" s="35"/>
      <c r="L1067" s="35"/>
    </row>
    <row r="1068" spans="1:12" ht="12.5" x14ac:dyDescent="0.25">
      <c r="A1068" s="37"/>
      <c r="I1068" s="35"/>
      <c r="J1068" s="35"/>
      <c r="K1068" s="35"/>
      <c r="L1068" s="35"/>
    </row>
    <row r="1069" spans="1:12" ht="12.5" x14ac:dyDescent="0.25">
      <c r="A1069" s="37"/>
      <c r="I1069" s="35"/>
      <c r="J1069" s="35"/>
      <c r="K1069" s="35"/>
      <c r="L1069" s="35"/>
    </row>
    <row r="1070" spans="1:12" ht="12.5" x14ac:dyDescent="0.25">
      <c r="A1070" s="37"/>
      <c r="I1070" s="35"/>
      <c r="J1070" s="35"/>
      <c r="K1070" s="35"/>
      <c r="L1070" s="35"/>
    </row>
    <row r="1071" spans="1:12" ht="12.5" x14ac:dyDescent="0.25">
      <c r="A1071" s="37"/>
      <c r="I1071" s="35"/>
      <c r="J1071" s="35"/>
      <c r="K1071" s="35"/>
      <c r="L1071" s="35"/>
    </row>
    <row r="1072" spans="1:12" ht="12.5" x14ac:dyDescent="0.25">
      <c r="A1072" s="37"/>
      <c r="I1072" s="35"/>
      <c r="J1072" s="35"/>
      <c r="K1072" s="35"/>
      <c r="L1072" s="35"/>
    </row>
    <row r="1073" spans="1:12" ht="12.5" x14ac:dyDescent="0.25">
      <c r="A1073" s="37"/>
      <c r="I1073" s="35"/>
      <c r="J1073" s="35"/>
      <c r="K1073" s="35"/>
      <c r="L1073" s="35"/>
    </row>
    <row r="1074" spans="1:12" ht="12.5" x14ac:dyDescent="0.25">
      <c r="A1074" s="37"/>
      <c r="I1074" s="35"/>
      <c r="J1074" s="35"/>
      <c r="K1074" s="35"/>
      <c r="L1074" s="35"/>
    </row>
    <row r="1075" spans="1:12" ht="12.5" x14ac:dyDescent="0.25">
      <c r="A1075" s="37"/>
      <c r="I1075" s="35"/>
      <c r="J1075" s="35"/>
      <c r="K1075" s="35"/>
      <c r="L1075" s="35"/>
    </row>
    <row r="1076" spans="1:12" ht="12.5" x14ac:dyDescent="0.25">
      <c r="A1076" s="37"/>
      <c r="I1076" s="35"/>
      <c r="J1076" s="35"/>
      <c r="K1076" s="35"/>
      <c r="L1076" s="35"/>
    </row>
    <row r="1077" spans="1:12" ht="12.5" x14ac:dyDescent="0.25">
      <c r="A1077" s="37"/>
      <c r="I1077" s="35"/>
      <c r="J1077" s="35"/>
      <c r="K1077" s="35"/>
      <c r="L1077" s="35"/>
    </row>
    <row r="1078" spans="1:12" ht="12.5" x14ac:dyDescent="0.25">
      <c r="A1078" s="37"/>
      <c r="I1078" s="35"/>
      <c r="J1078" s="35"/>
      <c r="K1078" s="35"/>
      <c r="L1078" s="35"/>
    </row>
    <row r="1079" spans="1:12" ht="12.5" x14ac:dyDescent="0.25">
      <c r="A1079" s="37"/>
      <c r="I1079" s="35"/>
      <c r="J1079" s="35"/>
      <c r="K1079" s="35"/>
      <c r="L1079" s="35"/>
    </row>
    <row r="1080" spans="1:12" ht="12.5" x14ac:dyDescent="0.25">
      <c r="A1080" s="37"/>
      <c r="I1080" s="35"/>
      <c r="J1080" s="35"/>
      <c r="K1080" s="35"/>
      <c r="L1080" s="35"/>
    </row>
    <row r="1081" spans="1:12" ht="12.5" x14ac:dyDescent="0.25">
      <c r="A1081" s="37"/>
      <c r="I1081" s="35"/>
      <c r="J1081" s="35"/>
      <c r="K1081" s="35"/>
      <c r="L1081" s="35"/>
    </row>
    <row r="1082" spans="1:12" ht="12.5" x14ac:dyDescent="0.25">
      <c r="A1082" s="37"/>
      <c r="I1082" s="35"/>
      <c r="J1082" s="35"/>
      <c r="K1082" s="35"/>
      <c r="L1082" s="35"/>
    </row>
    <row r="1083" spans="1:12" ht="12.5" x14ac:dyDescent="0.25">
      <c r="A1083" s="37"/>
      <c r="I1083" s="35"/>
      <c r="J1083" s="35"/>
      <c r="K1083" s="35"/>
      <c r="L1083" s="35"/>
    </row>
    <row r="1084" spans="1:12" ht="12.5" x14ac:dyDescent="0.25">
      <c r="A1084" s="37"/>
      <c r="I1084" s="35"/>
      <c r="J1084" s="35"/>
      <c r="K1084" s="35"/>
      <c r="L1084" s="35"/>
    </row>
    <row r="1085" spans="1:12" ht="12.5" x14ac:dyDescent="0.25">
      <c r="A1085" s="37"/>
      <c r="I1085" s="35"/>
      <c r="J1085" s="35"/>
      <c r="K1085" s="35"/>
      <c r="L1085" s="35"/>
    </row>
    <row r="1086" spans="1:12" ht="12.5" x14ac:dyDescent="0.25">
      <c r="A1086" s="37"/>
      <c r="I1086" s="35"/>
      <c r="J1086" s="35"/>
      <c r="K1086" s="35"/>
      <c r="L1086" s="35"/>
    </row>
    <row r="1087" spans="1:12" ht="12.5" x14ac:dyDescent="0.25">
      <c r="A1087" s="37"/>
      <c r="I1087" s="35"/>
      <c r="J1087" s="35"/>
      <c r="K1087" s="35"/>
      <c r="L1087" s="35"/>
    </row>
    <row r="1088" spans="1:12" ht="12.5" x14ac:dyDescent="0.25">
      <c r="A1088" s="37"/>
      <c r="I1088" s="35"/>
      <c r="J1088" s="35"/>
      <c r="K1088" s="35"/>
      <c r="L1088" s="35"/>
    </row>
    <row r="1089" spans="1:12" ht="12.5" x14ac:dyDescent="0.25">
      <c r="A1089" s="37"/>
      <c r="I1089" s="35"/>
      <c r="J1089" s="35"/>
      <c r="K1089" s="35"/>
      <c r="L1089" s="35"/>
    </row>
    <row r="1090" spans="1:12" ht="12.5" x14ac:dyDescent="0.25">
      <c r="A1090" s="37"/>
      <c r="I1090" s="35"/>
      <c r="J1090" s="35"/>
      <c r="K1090" s="35"/>
      <c r="L1090" s="35"/>
    </row>
    <row r="1091" spans="1:12" ht="12.5" x14ac:dyDescent="0.25">
      <c r="A1091" s="37"/>
      <c r="I1091" s="35"/>
      <c r="J1091" s="35"/>
      <c r="K1091" s="35"/>
      <c r="L1091" s="35"/>
    </row>
    <row r="1092" spans="1:12" ht="12.5" x14ac:dyDescent="0.25">
      <c r="A1092" s="37"/>
      <c r="I1092" s="35"/>
      <c r="J1092" s="35"/>
      <c r="K1092" s="35"/>
      <c r="L1092" s="35"/>
    </row>
    <row r="1093" spans="1:12" ht="12.5" x14ac:dyDescent="0.25">
      <c r="A1093" s="37"/>
      <c r="I1093" s="35"/>
      <c r="J1093" s="35"/>
      <c r="K1093" s="35"/>
      <c r="L1093" s="35"/>
    </row>
    <row r="1094" spans="1:12" ht="12.5" x14ac:dyDescent="0.25">
      <c r="A1094" s="37"/>
      <c r="I1094" s="35"/>
      <c r="J1094" s="35"/>
      <c r="K1094" s="35"/>
      <c r="L1094" s="35"/>
    </row>
    <row r="1095" spans="1:12" ht="12.5" x14ac:dyDescent="0.25">
      <c r="A1095" s="37"/>
      <c r="I1095" s="35"/>
      <c r="J1095" s="35"/>
      <c r="K1095" s="35"/>
      <c r="L1095" s="35"/>
    </row>
    <row r="1096" spans="1:12" ht="12.5" x14ac:dyDescent="0.25">
      <c r="A1096" s="37"/>
      <c r="I1096" s="35"/>
      <c r="J1096" s="35"/>
      <c r="K1096" s="35"/>
      <c r="L1096" s="35"/>
    </row>
    <row r="1097" spans="1:12" ht="12.5" x14ac:dyDescent="0.25">
      <c r="A1097" s="37"/>
      <c r="I1097" s="35"/>
      <c r="J1097" s="35"/>
      <c r="K1097" s="35"/>
      <c r="L1097" s="35"/>
    </row>
    <row r="1098" spans="1:12" ht="12.5" x14ac:dyDescent="0.25">
      <c r="A1098" s="37"/>
      <c r="I1098" s="35"/>
      <c r="J1098" s="35"/>
      <c r="K1098" s="35"/>
      <c r="L1098" s="35"/>
    </row>
    <row r="1099" spans="1:12" ht="12.5" x14ac:dyDescent="0.25">
      <c r="A1099" s="37"/>
      <c r="I1099" s="35"/>
      <c r="J1099" s="35"/>
      <c r="K1099" s="35"/>
      <c r="L1099" s="35"/>
    </row>
    <row r="1100" spans="1:12" ht="12.5" x14ac:dyDescent="0.25">
      <c r="A1100" s="37"/>
      <c r="I1100" s="35"/>
      <c r="J1100" s="35"/>
      <c r="K1100" s="35"/>
      <c r="L1100" s="35"/>
    </row>
    <row r="1101" spans="1:12" ht="12.5" x14ac:dyDescent="0.25">
      <c r="A1101" s="37"/>
      <c r="I1101" s="35"/>
      <c r="J1101" s="35"/>
      <c r="K1101" s="35"/>
      <c r="L1101" s="35"/>
    </row>
    <row r="1102" spans="1:12" ht="12.5" x14ac:dyDescent="0.25">
      <c r="A1102" s="37"/>
      <c r="I1102" s="35"/>
      <c r="J1102" s="35"/>
      <c r="K1102" s="35"/>
      <c r="L1102" s="35"/>
    </row>
    <row r="1103" spans="1:12" ht="12.5" x14ac:dyDescent="0.25">
      <c r="A1103" s="37"/>
      <c r="I1103" s="35"/>
      <c r="J1103" s="35"/>
      <c r="K1103" s="35"/>
      <c r="L1103" s="35"/>
    </row>
    <row r="1104" spans="1:12" ht="12.5" x14ac:dyDescent="0.25">
      <c r="A1104" s="37"/>
      <c r="I1104" s="35"/>
      <c r="J1104" s="35"/>
      <c r="K1104" s="35"/>
      <c r="L1104" s="35"/>
    </row>
    <row r="1105" spans="1:12" ht="12.5" x14ac:dyDescent="0.25">
      <c r="A1105" s="37"/>
      <c r="I1105" s="35"/>
      <c r="J1105" s="35"/>
      <c r="K1105" s="35"/>
      <c r="L1105" s="35"/>
    </row>
    <row r="1106" spans="1:12" ht="12.5" x14ac:dyDescent="0.25">
      <c r="A1106" s="37"/>
      <c r="I1106" s="35"/>
      <c r="J1106" s="35"/>
      <c r="K1106" s="35"/>
      <c r="L1106" s="35"/>
    </row>
    <row r="1107" spans="1:12" ht="12.5" x14ac:dyDescent="0.25">
      <c r="A1107" s="37"/>
      <c r="I1107" s="35"/>
      <c r="J1107" s="35"/>
      <c r="K1107" s="35"/>
      <c r="L1107" s="35"/>
    </row>
    <row r="1108" spans="1:12" ht="12.5" x14ac:dyDescent="0.25">
      <c r="A1108" s="37"/>
      <c r="I1108" s="35"/>
      <c r="J1108" s="35"/>
      <c r="K1108" s="35"/>
      <c r="L1108" s="35"/>
    </row>
    <row r="1109" spans="1:12" ht="12.5" x14ac:dyDescent="0.25">
      <c r="A1109" s="37"/>
      <c r="I1109" s="35"/>
      <c r="J1109" s="35"/>
      <c r="K1109" s="35"/>
      <c r="L1109" s="35"/>
    </row>
    <row r="1110" spans="1:12" ht="12.5" x14ac:dyDescent="0.25">
      <c r="A1110" s="37"/>
      <c r="I1110" s="35"/>
      <c r="J1110" s="35"/>
      <c r="K1110" s="35"/>
      <c r="L1110" s="35"/>
    </row>
    <row r="1111" spans="1:12" ht="12.5" x14ac:dyDescent="0.25">
      <c r="A1111" s="37"/>
      <c r="I1111" s="35"/>
      <c r="J1111" s="35"/>
      <c r="K1111" s="35"/>
      <c r="L1111" s="35"/>
    </row>
    <row r="1112" spans="1:12" ht="12.5" x14ac:dyDescent="0.25">
      <c r="A1112" s="37"/>
      <c r="I1112" s="35"/>
      <c r="J1112" s="35"/>
      <c r="K1112" s="35"/>
      <c r="L1112" s="35"/>
    </row>
    <row r="1113" spans="1:12" ht="12.5" x14ac:dyDescent="0.25">
      <c r="A1113" s="37"/>
      <c r="I1113" s="35"/>
      <c r="J1113" s="35"/>
      <c r="K1113" s="35"/>
      <c r="L1113" s="35"/>
    </row>
    <row r="1114" spans="1:12" ht="12.5" x14ac:dyDescent="0.25">
      <c r="A1114" s="37"/>
      <c r="I1114" s="35"/>
      <c r="J1114" s="35"/>
      <c r="K1114" s="35"/>
      <c r="L1114" s="35"/>
    </row>
    <row r="1115" spans="1:12" ht="12.5" x14ac:dyDescent="0.25">
      <c r="A1115" s="37"/>
      <c r="I1115" s="35"/>
      <c r="J1115" s="35"/>
      <c r="K1115" s="35"/>
      <c r="L1115" s="35"/>
    </row>
    <row r="1116" spans="1:12" ht="12.5" x14ac:dyDescent="0.25">
      <c r="A1116" s="37"/>
      <c r="I1116" s="35"/>
      <c r="J1116" s="35"/>
      <c r="K1116" s="35"/>
      <c r="L1116" s="35"/>
    </row>
    <row r="1117" spans="1:12" ht="12.5" x14ac:dyDescent="0.25">
      <c r="A1117" s="37"/>
      <c r="I1117" s="35"/>
      <c r="J1117" s="35"/>
      <c r="K1117" s="35"/>
      <c r="L1117" s="35"/>
    </row>
    <row r="1118" spans="1:12" ht="12.5" x14ac:dyDescent="0.25">
      <c r="A1118" s="37"/>
      <c r="I1118" s="35"/>
      <c r="J1118" s="35"/>
      <c r="K1118" s="35"/>
      <c r="L1118" s="35"/>
    </row>
    <row r="1119" spans="1:12" ht="12.5" x14ac:dyDescent="0.25">
      <c r="A1119" s="37"/>
      <c r="I1119" s="35"/>
      <c r="J1119" s="35"/>
      <c r="K1119" s="35"/>
      <c r="L1119" s="35"/>
    </row>
    <row r="1120" spans="1:12" ht="12.5" x14ac:dyDescent="0.25">
      <c r="A1120" s="37"/>
      <c r="I1120" s="35"/>
      <c r="J1120" s="35"/>
      <c r="K1120" s="35"/>
      <c r="L1120" s="35"/>
    </row>
    <row r="1121" spans="1:12" ht="12.5" x14ac:dyDescent="0.25">
      <c r="A1121" s="37"/>
      <c r="I1121" s="35"/>
      <c r="J1121" s="35"/>
      <c r="K1121" s="35"/>
      <c r="L1121" s="35"/>
    </row>
    <row r="1122" spans="1:12" ht="12.5" x14ac:dyDescent="0.25">
      <c r="A1122" s="37"/>
      <c r="I1122" s="35"/>
      <c r="J1122" s="35"/>
      <c r="K1122" s="35"/>
      <c r="L1122" s="35"/>
    </row>
    <row r="1123" spans="1:12" ht="12.5" x14ac:dyDescent="0.25">
      <c r="A1123" s="37"/>
      <c r="I1123" s="35"/>
      <c r="J1123" s="35"/>
      <c r="K1123" s="35"/>
      <c r="L1123" s="35"/>
    </row>
    <row r="1124" spans="1:12" ht="12.5" x14ac:dyDescent="0.25">
      <c r="A1124" s="37"/>
      <c r="I1124" s="35"/>
      <c r="J1124" s="35"/>
      <c r="K1124" s="35"/>
      <c r="L1124" s="35"/>
    </row>
    <row r="1125" spans="1:12" ht="12.5" x14ac:dyDescent="0.25">
      <c r="A1125" s="37"/>
      <c r="I1125" s="35"/>
      <c r="J1125" s="35"/>
      <c r="K1125" s="35"/>
      <c r="L1125" s="35"/>
    </row>
    <row r="1126" spans="1:12" ht="12.5" x14ac:dyDescent="0.25">
      <c r="A1126" s="37"/>
      <c r="I1126" s="35"/>
      <c r="J1126" s="35"/>
      <c r="K1126" s="35"/>
      <c r="L1126" s="35"/>
    </row>
    <row r="1127" spans="1:12" ht="12.5" x14ac:dyDescent="0.25">
      <c r="A1127" s="37"/>
      <c r="I1127" s="35"/>
      <c r="J1127" s="35"/>
      <c r="K1127" s="35"/>
      <c r="L1127" s="35"/>
    </row>
    <row r="1128" spans="1:12" ht="12.5" x14ac:dyDescent="0.25">
      <c r="A1128" s="37"/>
      <c r="I1128" s="35"/>
      <c r="J1128" s="35"/>
      <c r="K1128" s="35"/>
      <c r="L1128" s="35"/>
    </row>
    <row r="1129" spans="1:12" ht="12.5" x14ac:dyDescent="0.25">
      <c r="A1129" s="37"/>
      <c r="I1129" s="35"/>
      <c r="J1129" s="35"/>
      <c r="K1129" s="35"/>
      <c r="L1129" s="35"/>
    </row>
    <row r="1130" spans="1:12" ht="12.5" x14ac:dyDescent="0.25">
      <c r="A1130" s="37"/>
      <c r="I1130" s="35"/>
      <c r="J1130" s="35"/>
      <c r="K1130" s="35"/>
      <c r="L1130" s="35"/>
    </row>
    <row r="1131" spans="1:12" ht="12.5" x14ac:dyDescent="0.25">
      <c r="A1131" s="37"/>
      <c r="I1131" s="35"/>
      <c r="J1131" s="35"/>
      <c r="K1131" s="35"/>
      <c r="L1131" s="35"/>
    </row>
    <row r="1132" spans="1:12" ht="12.5" x14ac:dyDescent="0.25">
      <c r="A1132" s="37"/>
      <c r="I1132" s="35"/>
      <c r="J1132" s="35"/>
      <c r="K1132" s="35"/>
      <c r="L1132" s="35"/>
    </row>
    <row r="1133" spans="1:12" ht="12.5" x14ac:dyDescent="0.25">
      <c r="A1133" s="37"/>
      <c r="I1133" s="35"/>
      <c r="J1133" s="35"/>
      <c r="K1133" s="35"/>
      <c r="L1133" s="35"/>
    </row>
    <row r="1134" spans="1:12" ht="12.5" x14ac:dyDescent="0.25">
      <c r="A1134" s="37"/>
      <c r="I1134" s="35"/>
      <c r="J1134" s="35"/>
      <c r="K1134" s="35"/>
      <c r="L1134" s="35"/>
    </row>
    <row r="1135" spans="1:12" ht="12.5" x14ac:dyDescent="0.25">
      <c r="A1135" s="37"/>
      <c r="I1135" s="35"/>
      <c r="J1135" s="35"/>
      <c r="K1135" s="35"/>
      <c r="L1135" s="35"/>
    </row>
    <row r="1136" spans="1:12" ht="12.5" x14ac:dyDescent="0.25">
      <c r="A1136" s="37"/>
      <c r="I1136" s="35"/>
      <c r="J1136" s="35"/>
      <c r="K1136" s="35"/>
      <c r="L1136" s="35"/>
    </row>
    <row r="1137" spans="1:12" ht="12.5" x14ac:dyDescent="0.25">
      <c r="A1137" s="37"/>
      <c r="I1137" s="35"/>
      <c r="J1137" s="35"/>
      <c r="K1137" s="35"/>
      <c r="L1137" s="35"/>
    </row>
    <row r="1138" spans="1:12" ht="12.5" x14ac:dyDescent="0.25">
      <c r="A1138" s="37"/>
      <c r="I1138" s="35"/>
      <c r="J1138" s="35"/>
      <c r="K1138" s="35"/>
      <c r="L1138" s="35"/>
    </row>
    <row r="1139" spans="1:12" ht="12.5" x14ac:dyDescent="0.25">
      <c r="A1139" s="37"/>
      <c r="I1139" s="35"/>
      <c r="J1139" s="35"/>
      <c r="K1139" s="35"/>
      <c r="L1139" s="35"/>
    </row>
    <row r="1140" spans="1:12" ht="12.5" x14ac:dyDescent="0.25">
      <c r="A1140" s="37"/>
      <c r="I1140" s="35"/>
      <c r="J1140" s="35"/>
      <c r="K1140" s="35"/>
      <c r="L1140" s="35"/>
    </row>
    <row r="1141" spans="1:12" ht="12.5" x14ac:dyDescent="0.25">
      <c r="A1141" s="37"/>
      <c r="I1141" s="35"/>
      <c r="J1141" s="35"/>
      <c r="K1141" s="35"/>
      <c r="L1141" s="35"/>
    </row>
    <row r="1142" spans="1:12" ht="12.5" x14ac:dyDescent="0.25">
      <c r="A1142" s="37"/>
      <c r="I1142" s="35"/>
      <c r="J1142" s="35"/>
      <c r="K1142" s="35"/>
      <c r="L1142" s="35"/>
    </row>
    <row r="1143" spans="1:12" ht="12.5" x14ac:dyDescent="0.25">
      <c r="A1143" s="37"/>
      <c r="I1143" s="35"/>
      <c r="J1143" s="35"/>
      <c r="K1143" s="35"/>
      <c r="L1143" s="35"/>
    </row>
    <row r="1144" spans="1:12" ht="12.5" x14ac:dyDescent="0.25">
      <c r="A1144" s="37"/>
      <c r="I1144" s="35"/>
      <c r="J1144" s="35"/>
      <c r="K1144" s="35"/>
      <c r="L1144" s="35"/>
    </row>
    <row r="1145" spans="1:12" ht="12.5" x14ac:dyDescent="0.25">
      <c r="A1145" s="37"/>
      <c r="I1145" s="35"/>
      <c r="J1145" s="35"/>
      <c r="K1145" s="35"/>
      <c r="L1145" s="35"/>
    </row>
    <row r="1146" spans="1:12" ht="12.5" x14ac:dyDescent="0.25">
      <c r="A1146" s="37"/>
      <c r="I1146" s="35"/>
      <c r="J1146" s="35"/>
      <c r="K1146" s="35"/>
      <c r="L1146" s="35"/>
    </row>
    <row r="1147" spans="1:12" ht="12.5" x14ac:dyDescent="0.25">
      <c r="A1147" s="37"/>
      <c r="I1147" s="35"/>
      <c r="J1147" s="35"/>
      <c r="K1147" s="35"/>
      <c r="L1147" s="35"/>
    </row>
    <row r="1148" spans="1:12" ht="12.5" x14ac:dyDescent="0.25">
      <c r="A1148" s="37"/>
      <c r="I1148" s="35"/>
      <c r="J1148" s="35"/>
      <c r="K1148" s="35"/>
      <c r="L1148" s="35"/>
    </row>
    <row r="1149" spans="1:12" ht="12.5" x14ac:dyDescent="0.25">
      <c r="A1149" s="37"/>
      <c r="I1149" s="35"/>
      <c r="J1149" s="35"/>
      <c r="K1149" s="35"/>
      <c r="L1149" s="35"/>
    </row>
    <row r="1150" spans="1:12" ht="12.5" x14ac:dyDescent="0.25">
      <c r="A1150" s="37"/>
      <c r="I1150" s="35"/>
      <c r="J1150" s="35"/>
      <c r="K1150" s="35"/>
      <c r="L1150" s="35"/>
    </row>
    <row r="1151" spans="1:12" ht="12.5" x14ac:dyDescent="0.25">
      <c r="A1151" s="37"/>
      <c r="I1151" s="35"/>
      <c r="J1151" s="35"/>
      <c r="K1151" s="35"/>
      <c r="L1151" s="35"/>
    </row>
    <row r="1152" spans="1:12" ht="12.5" x14ac:dyDescent="0.25">
      <c r="A1152" s="37"/>
      <c r="I1152" s="35"/>
      <c r="J1152" s="35"/>
      <c r="K1152" s="35"/>
      <c r="L1152" s="35"/>
    </row>
    <row r="1153" spans="1:12" ht="12.5" x14ac:dyDescent="0.25">
      <c r="A1153" s="37"/>
      <c r="I1153" s="35"/>
      <c r="J1153" s="35"/>
      <c r="K1153" s="35"/>
      <c r="L1153" s="35"/>
    </row>
    <row r="1154" spans="1:12" ht="12.5" x14ac:dyDescent="0.25">
      <c r="A1154" s="37"/>
      <c r="I1154" s="35"/>
      <c r="J1154" s="35"/>
      <c r="K1154" s="35"/>
      <c r="L1154" s="35"/>
    </row>
    <row r="1155" spans="1:12" ht="12.5" x14ac:dyDescent="0.25">
      <c r="A1155" s="37"/>
      <c r="I1155" s="35"/>
      <c r="J1155" s="35"/>
      <c r="K1155" s="35"/>
      <c r="L1155" s="35"/>
    </row>
    <row r="1156" spans="1:12" ht="12.5" x14ac:dyDescent="0.25">
      <c r="A1156" s="37"/>
      <c r="I1156" s="35"/>
      <c r="J1156" s="35"/>
      <c r="K1156" s="35"/>
      <c r="L1156" s="35"/>
    </row>
    <row r="1157" spans="1:12" ht="12.5" x14ac:dyDescent="0.25">
      <c r="A1157" s="37"/>
      <c r="I1157" s="35"/>
      <c r="J1157" s="35"/>
      <c r="K1157" s="35"/>
      <c r="L1157" s="35"/>
    </row>
    <row r="1158" spans="1:12" ht="12.5" x14ac:dyDescent="0.25">
      <c r="A1158" s="37"/>
      <c r="I1158" s="35"/>
      <c r="J1158" s="35"/>
      <c r="K1158" s="35"/>
      <c r="L1158" s="35"/>
    </row>
    <row r="1159" spans="1:12" ht="12.5" x14ac:dyDescent="0.25">
      <c r="A1159" s="37"/>
      <c r="I1159" s="35"/>
      <c r="J1159" s="35"/>
      <c r="K1159" s="35"/>
      <c r="L1159" s="35"/>
    </row>
    <row r="1160" spans="1:12" ht="12.5" x14ac:dyDescent="0.25">
      <c r="A1160" s="37"/>
      <c r="I1160" s="35"/>
      <c r="J1160" s="35"/>
      <c r="K1160" s="35"/>
      <c r="L1160" s="35"/>
    </row>
    <row r="1161" spans="1:12" ht="12.5" x14ac:dyDescent="0.25">
      <c r="A1161" s="37"/>
      <c r="I1161" s="35"/>
      <c r="J1161" s="35"/>
      <c r="K1161" s="35"/>
      <c r="L1161" s="35"/>
    </row>
    <row r="1162" spans="1:12" ht="12.5" x14ac:dyDescent="0.25">
      <c r="A1162" s="37"/>
      <c r="I1162" s="35"/>
      <c r="J1162" s="35"/>
      <c r="K1162" s="35"/>
      <c r="L1162" s="35"/>
    </row>
    <row r="1163" spans="1:12" ht="12.5" x14ac:dyDescent="0.25">
      <c r="A1163" s="37"/>
      <c r="I1163" s="35"/>
      <c r="J1163" s="35"/>
      <c r="K1163" s="35"/>
      <c r="L1163" s="35"/>
    </row>
    <row r="1164" spans="1:12" ht="12.5" x14ac:dyDescent="0.25">
      <c r="A1164" s="37"/>
      <c r="I1164" s="35"/>
      <c r="J1164" s="35"/>
      <c r="K1164" s="35"/>
      <c r="L1164" s="35"/>
    </row>
    <row r="1165" spans="1:12" ht="12.5" x14ac:dyDescent="0.25">
      <c r="A1165" s="37"/>
      <c r="I1165" s="35"/>
      <c r="J1165" s="35"/>
      <c r="K1165" s="35"/>
      <c r="L1165" s="35"/>
    </row>
    <row r="1166" spans="1:12" ht="12.5" x14ac:dyDescent="0.25">
      <c r="A1166" s="37"/>
      <c r="I1166" s="35"/>
      <c r="J1166" s="35"/>
      <c r="K1166" s="35"/>
      <c r="L1166" s="35"/>
    </row>
    <row r="1167" spans="1:12" ht="12.5" x14ac:dyDescent="0.25">
      <c r="A1167" s="37"/>
      <c r="I1167" s="35"/>
      <c r="J1167" s="35"/>
      <c r="K1167" s="35"/>
      <c r="L1167" s="35"/>
    </row>
    <row r="1168" spans="1:12" ht="12.5" x14ac:dyDescent="0.25">
      <c r="A1168" s="37"/>
      <c r="I1168" s="35"/>
      <c r="J1168" s="35"/>
      <c r="K1168" s="35"/>
      <c r="L1168" s="35"/>
    </row>
    <row r="1169" spans="1:12" ht="12.5" x14ac:dyDescent="0.25">
      <c r="A1169" s="37"/>
      <c r="I1169" s="35"/>
      <c r="J1169" s="35"/>
      <c r="K1169" s="35"/>
      <c r="L1169" s="35"/>
    </row>
    <row r="1170" spans="1:12" ht="12.5" x14ac:dyDescent="0.25">
      <c r="A1170" s="37"/>
      <c r="I1170" s="35"/>
      <c r="J1170" s="35"/>
      <c r="K1170" s="35"/>
      <c r="L1170" s="35"/>
    </row>
    <row r="1171" spans="1:12" ht="12.5" x14ac:dyDescent="0.25">
      <c r="A1171" s="37"/>
      <c r="I1171" s="35"/>
      <c r="J1171" s="35"/>
      <c r="K1171" s="35"/>
      <c r="L1171" s="35"/>
    </row>
    <row r="1172" spans="1:12" ht="12.5" x14ac:dyDescent="0.25">
      <c r="A1172" s="37"/>
      <c r="I1172" s="35"/>
      <c r="J1172" s="35"/>
      <c r="K1172" s="35"/>
      <c r="L1172" s="35"/>
    </row>
    <row r="1173" spans="1:12" ht="12.5" x14ac:dyDescent="0.25">
      <c r="A1173" s="37"/>
      <c r="I1173" s="35"/>
      <c r="J1173" s="35"/>
      <c r="K1173" s="35"/>
      <c r="L1173" s="35"/>
    </row>
    <row r="1174" spans="1:12" ht="12.5" x14ac:dyDescent="0.25">
      <c r="A1174" s="37"/>
      <c r="I1174" s="35"/>
      <c r="J1174" s="35"/>
      <c r="K1174" s="35"/>
      <c r="L1174" s="35"/>
    </row>
    <row r="1175" spans="1:12" ht="12.5" x14ac:dyDescent="0.25">
      <c r="A1175" s="37"/>
      <c r="I1175" s="35"/>
      <c r="J1175" s="35"/>
      <c r="K1175" s="35"/>
      <c r="L1175" s="35"/>
    </row>
    <row r="1176" spans="1:12" ht="12.5" x14ac:dyDescent="0.25">
      <c r="A1176" s="37"/>
      <c r="I1176" s="35"/>
      <c r="J1176" s="35"/>
      <c r="K1176" s="35"/>
      <c r="L1176" s="35"/>
    </row>
    <row r="1177" spans="1:12" ht="12.5" x14ac:dyDescent="0.25">
      <c r="A1177" s="37"/>
      <c r="I1177" s="35"/>
      <c r="J1177" s="35"/>
      <c r="K1177" s="35"/>
      <c r="L1177" s="35"/>
    </row>
    <row r="1178" spans="1:12" ht="12.5" x14ac:dyDescent="0.25">
      <c r="A1178" s="37"/>
      <c r="I1178" s="35"/>
      <c r="J1178" s="35"/>
      <c r="K1178" s="35"/>
      <c r="L1178" s="35"/>
    </row>
    <row r="1179" spans="1:12" ht="12.5" x14ac:dyDescent="0.25">
      <c r="A1179" s="37"/>
      <c r="I1179" s="35"/>
      <c r="J1179" s="35"/>
      <c r="K1179" s="35"/>
      <c r="L1179" s="35"/>
    </row>
    <row r="1180" spans="1:12" ht="12.5" x14ac:dyDescent="0.25">
      <c r="A1180" s="37"/>
      <c r="I1180" s="35"/>
      <c r="J1180" s="35"/>
      <c r="K1180" s="35"/>
      <c r="L1180" s="35"/>
    </row>
    <row r="1181" spans="1:12" ht="12.5" x14ac:dyDescent="0.25">
      <c r="A1181" s="37"/>
      <c r="I1181" s="35"/>
      <c r="J1181" s="35"/>
      <c r="K1181" s="35"/>
      <c r="L1181" s="35"/>
    </row>
  </sheetData>
  <autoFilter ref="A2:M232" xr:uid="{00000000-0001-0000-0200-000000000000}"/>
  <mergeCells count="3">
    <mergeCell ref="F1:H1"/>
    <mergeCell ref="I1:K1"/>
    <mergeCell ref="A1:E1"/>
  </mergeCells>
  <conditionalFormatting sqref="E10 E59:E70 E74:E75 E77 E103:E104 E106:E110 E123:E125 E98:E101 E128:E129 E153 E134 E155 E160:E161 E170 E176 E186 E188:E231 E28 E35 E3:E7 E38:E41 E45:E48 E53:E55">
    <cfRule type="beginsWith" dxfId="167" priority="339" operator="beginsWith" text="6">
      <formula>LEFT((E3),LEN("6"))=("6")</formula>
    </cfRule>
  </conditionalFormatting>
  <conditionalFormatting sqref="E10 E59:E70 E74:E75 E77 E103:E104 E106:E110 E123:E125 E98:E101 E128:E129 E153 E134 E155 E160:E161 E170 E176 E186 E188:E231 E28 E35 E3:E7 E38:E41 E45:E48 E53:E55">
    <cfRule type="beginsWith" dxfId="166" priority="340" operator="beginsWith" text="7">
      <formula>LEFT((E3),LEN("7"))=("7")</formula>
    </cfRule>
  </conditionalFormatting>
  <conditionalFormatting sqref="H232">
    <cfRule type="cellIs" dxfId="165" priority="341" operator="notEqual">
      <formula>0</formula>
    </cfRule>
  </conditionalFormatting>
  <conditionalFormatting sqref="E8:E9">
    <cfRule type="beginsWith" dxfId="164" priority="217" operator="beginsWith" text="6">
      <formula>LEFT((E8),LEN("6"))=("6")</formula>
    </cfRule>
  </conditionalFormatting>
  <conditionalFormatting sqref="E8:E9">
    <cfRule type="beginsWith" dxfId="163" priority="218" operator="beginsWith" text="7">
      <formula>LEFT((E8),LEN("7"))=("7")</formula>
    </cfRule>
  </conditionalFormatting>
  <conditionalFormatting sqref="E36:E37">
    <cfRule type="beginsWith" dxfId="162" priority="201" operator="beginsWith" text="6">
      <formula>LEFT((E36),LEN("6"))=("6")</formula>
    </cfRule>
  </conditionalFormatting>
  <conditionalFormatting sqref="E36:E37">
    <cfRule type="beginsWith" dxfId="161" priority="202" operator="beginsWith" text="7">
      <formula>LEFT((E36),LEN("7"))=("7")</formula>
    </cfRule>
  </conditionalFormatting>
  <conditionalFormatting sqref="E45">
    <cfRule type="beginsWith" dxfId="160" priority="181" operator="beginsWith" text="6">
      <formula>LEFT((E45),LEN("6"))=("6")</formula>
    </cfRule>
  </conditionalFormatting>
  <conditionalFormatting sqref="E45">
    <cfRule type="beginsWith" dxfId="159" priority="182" operator="beginsWith" text="7">
      <formula>LEFT((E45),LEN("7"))=("7")</formula>
    </cfRule>
  </conditionalFormatting>
  <conditionalFormatting sqref="E51">
    <cfRule type="beginsWith" dxfId="158" priority="179" operator="beginsWith" text="6">
      <formula>LEFT((E51),LEN("6"))=("6")</formula>
    </cfRule>
  </conditionalFormatting>
  <conditionalFormatting sqref="E51">
    <cfRule type="beginsWith" dxfId="157" priority="180" operator="beginsWith" text="7">
      <formula>LEFT((E51),LEN("7"))=("7")</formula>
    </cfRule>
  </conditionalFormatting>
  <conditionalFormatting sqref="E51">
    <cfRule type="beginsWith" dxfId="156" priority="177" operator="beginsWith" text="6">
      <formula>LEFT((E51),LEN("6"))=("6")</formula>
    </cfRule>
  </conditionalFormatting>
  <conditionalFormatting sqref="E51">
    <cfRule type="beginsWith" dxfId="155" priority="178" operator="beginsWith" text="7">
      <formula>LEFT((E51),LEN("7"))=("7")</formula>
    </cfRule>
  </conditionalFormatting>
  <conditionalFormatting sqref="E57">
    <cfRule type="beginsWith" dxfId="154" priority="175" operator="beginsWith" text="6">
      <formula>LEFT((E57),LEN("6"))=("6")</formula>
    </cfRule>
  </conditionalFormatting>
  <conditionalFormatting sqref="E57">
    <cfRule type="beginsWith" dxfId="153" priority="176" operator="beginsWith" text="7">
      <formula>LEFT((E57),LEN("7"))=("7")</formula>
    </cfRule>
  </conditionalFormatting>
  <conditionalFormatting sqref="E58">
    <cfRule type="beginsWith" dxfId="152" priority="173" operator="beginsWith" text="6">
      <formula>LEFT((E58),LEN("6"))=("6")</formula>
    </cfRule>
  </conditionalFormatting>
  <conditionalFormatting sqref="E58">
    <cfRule type="beginsWith" dxfId="151" priority="174" operator="beginsWith" text="7">
      <formula>LEFT((E58),LEN("7"))=("7")</formula>
    </cfRule>
  </conditionalFormatting>
  <conditionalFormatting sqref="E71">
    <cfRule type="beginsWith" dxfId="150" priority="171" operator="beginsWith" text="6">
      <formula>LEFT((E71),LEN("6"))=("6")</formula>
    </cfRule>
  </conditionalFormatting>
  <conditionalFormatting sqref="E71">
    <cfRule type="beginsWith" dxfId="149" priority="172" operator="beginsWith" text="7">
      <formula>LEFT((E71),LEN("7"))=("7")</formula>
    </cfRule>
  </conditionalFormatting>
  <conditionalFormatting sqref="E72">
    <cfRule type="beginsWith" dxfId="148" priority="169" operator="beginsWith" text="6">
      <formula>LEFT((E72),LEN("6"))=("6")</formula>
    </cfRule>
  </conditionalFormatting>
  <conditionalFormatting sqref="E72">
    <cfRule type="beginsWith" dxfId="147" priority="170" operator="beginsWith" text="7">
      <formula>LEFT((E72),LEN("7"))=("7")</formula>
    </cfRule>
  </conditionalFormatting>
  <conditionalFormatting sqref="E76">
    <cfRule type="beginsWith" dxfId="146" priority="167" operator="beginsWith" text="6">
      <formula>LEFT((E76),LEN("6"))=("6")</formula>
    </cfRule>
  </conditionalFormatting>
  <conditionalFormatting sqref="E76">
    <cfRule type="beginsWith" dxfId="145" priority="168" operator="beginsWith" text="7">
      <formula>LEFT((E76),LEN("7"))=("7")</formula>
    </cfRule>
  </conditionalFormatting>
  <conditionalFormatting sqref="E78">
    <cfRule type="beginsWith" dxfId="144" priority="165" operator="beginsWith" text="6">
      <formula>LEFT((E78),LEN("6"))=("6")</formula>
    </cfRule>
  </conditionalFormatting>
  <conditionalFormatting sqref="E78">
    <cfRule type="beginsWith" dxfId="143" priority="166" operator="beginsWith" text="7">
      <formula>LEFT((E78),LEN("7"))=("7")</formula>
    </cfRule>
  </conditionalFormatting>
  <conditionalFormatting sqref="E79">
    <cfRule type="beginsWith" dxfId="142" priority="163" operator="beginsWith" text="6">
      <formula>LEFT((E79),LEN("6"))=("6")</formula>
    </cfRule>
  </conditionalFormatting>
  <conditionalFormatting sqref="E79">
    <cfRule type="beginsWith" dxfId="141" priority="164" operator="beginsWith" text="7">
      <formula>LEFT((E79),LEN("7"))=("7")</formula>
    </cfRule>
  </conditionalFormatting>
  <conditionalFormatting sqref="E80">
    <cfRule type="beginsWith" dxfId="140" priority="161" operator="beginsWith" text="6">
      <formula>LEFT((E80),LEN("6"))=("6")</formula>
    </cfRule>
  </conditionalFormatting>
  <conditionalFormatting sqref="E80">
    <cfRule type="beginsWith" dxfId="139" priority="162" operator="beginsWith" text="7">
      <formula>LEFT((E80),LEN("7"))=("7")</formula>
    </cfRule>
  </conditionalFormatting>
  <conditionalFormatting sqref="E81">
    <cfRule type="beginsWith" dxfId="138" priority="159" operator="beginsWith" text="6">
      <formula>LEFT((E81),LEN("6"))=("6")</formula>
    </cfRule>
  </conditionalFormatting>
  <conditionalFormatting sqref="E81">
    <cfRule type="beginsWith" dxfId="137" priority="160" operator="beginsWith" text="7">
      <formula>LEFT((E81),LEN("7"))=("7")</formula>
    </cfRule>
  </conditionalFormatting>
  <conditionalFormatting sqref="E82:E87">
    <cfRule type="beginsWith" dxfId="136" priority="157" operator="beginsWith" text="6">
      <formula>LEFT((E82),LEN("6"))=("6")</formula>
    </cfRule>
  </conditionalFormatting>
  <conditionalFormatting sqref="E82:E87">
    <cfRule type="beginsWith" dxfId="135" priority="158" operator="beginsWith" text="7">
      <formula>LEFT((E82),LEN("7"))=("7")</formula>
    </cfRule>
  </conditionalFormatting>
  <conditionalFormatting sqref="E88">
    <cfRule type="beginsWith" dxfId="134" priority="155" operator="beginsWith" text="6">
      <formula>LEFT((E88),LEN("6"))=("6")</formula>
    </cfRule>
  </conditionalFormatting>
  <conditionalFormatting sqref="E88">
    <cfRule type="beginsWith" dxfId="133" priority="156" operator="beginsWith" text="7">
      <formula>LEFT((E88),LEN("7"))=("7")</formula>
    </cfRule>
  </conditionalFormatting>
  <conditionalFormatting sqref="E89">
    <cfRule type="beginsWith" dxfId="132" priority="153" operator="beginsWith" text="6">
      <formula>LEFT((E89),LEN("6"))=("6")</formula>
    </cfRule>
  </conditionalFormatting>
  <conditionalFormatting sqref="E89">
    <cfRule type="beginsWith" dxfId="131" priority="154" operator="beginsWith" text="7">
      <formula>LEFT((E89),LEN("7"))=("7")</formula>
    </cfRule>
  </conditionalFormatting>
  <conditionalFormatting sqref="E90">
    <cfRule type="beginsWith" dxfId="130" priority="151" operator="beginsWith" text="6">
      <formula>LEFT((E90),LEN("6"))=("6")</formula>
    </cfRule>
  </conditionalFormatting>
  <conditionalFormatting sqref="E90">
    <cfRule type="beginsWith" dxfId="129" priority="152" operator="beginsWith" text="7">
      <formula>LEFT((E90),LEN("7"))=("7")</formula>
    </cfRule>
  </conditionalFormatting>
  <conditionalFormatting sqref="E92:E93">
    <cfRule type="beginsWith" dxfId="128" priority="149" operator="beginsWith" text="6">
      <formula>LEFT((E92),LEN("6"))=("6")</formula>
    </cfRule>
  </conditionalFormatting>
  <conditionalFormatting sqref="E92:E93">
    <cfRule type="beginsWith" dxfId="127" priority="150" operator="beginsWith" text="7">
      <formula>LEFT((E92),LEN("7"))=("7")</formula>
    </cfRule>
  </conditionalFormatting>
  <conditionalFormatting sqref="E94:E95">
    <cfRule type="beginsWith" dxfId="126" priority="147" operator="beginsWith" text="6">
      <formula>LEFT((E94),LEN("6"))=("6")</formula>
    </cfRule>
  </conditionalFormatting>
  <conditionalFormatting sqref="E94:E95">
    <cfRule type="beginsWith" dxfId="125" priority="148" operator="beginsWith" text="7">
      <formula>LEFT((E94),LEN("7"))=("7")</formula>
    </cfRule>
  </conditionalFormatting>
  <conditionalFormatting sqref="E91">
    <cfRule type="beginsWith" dxfId="124" priority="145" operator="beginsWith" text="6">
      <formula>LEFT((E91),LEN("6"))=("6")</formula>
    </cfRule>
  </conditionalFormatting>
  <conditionalFormatting sqref="E91">
    <cfRule type="beginsWith" dxfId="123" priority="146" operator="beginsWith" text="7">
      <formula>LEFT((E91),LEN("7"))=("7")</formula>
    </cfRule>
  </conditionalFormatting>
  <conditionalFormatting sqref="E96">
    <cfRule type="beginsWith" dxfId="122" priority="143" operator="beginsWith" text="6">
      <formula>LEFT((E96),LEN("6"))=("6")</formula>
    </cfRule>
  </conditionalFormatting>
  <conditionalFormatting sqref="E96">
    <cfRule type="beginsWith" dxfId="121" priority="144" operator="beginsWith" text="7">
      <formula>LEFT((E96),LEN("7"))=("7")</formula>
    </cfRule>
  </conditionalFormatting>
  <conditionalFormatting sqref="E97">
    <cfRule type="beginsWith" dxfId="120" priority="141" operator="beginsWith" text="6">
      <formula>LEFT((E97),LEN("6"))=("6")</formula>
    </cfRule>
  </conditionalFormatting>
  <conditionalFormatting sqref="E97">
    <cfRule type="beginsWith" dxfId="119" priority="142" operator="beginsWith" text="7">
      <formula>LEFT((E97),LEN("7"))=("7")</formula>
    </cfRule>
  </conditionalFormatting>
  <conditionalFormatting sqref="E102">
    <cfRule type="beginsWith" dxfId="118" priority="139" operator="beginsWith" text="6">
      <formula>LEFT((E102),LEN("6"))=("6")</formula>
    </cfRule>
  </conditionalFormatting>
  <conditionalFormatting sqref="E102">
    <cfRule type="beginsWith" dxfId="117" priority="140" operator="beginsWith" text="7">
      <formula>LEFT((E102),LEN("7"))=("7")</formula>
    </cfRule>
  </conditionalFormatting>
  <conditionalFormatting sqref="E102">
    <cfRule type="beginsWith" dxfId="116" priority="137" operator="beginsWith" text="6">
      <formula>LEFT((E102),LEN("6"))=("6")</formula>
    </cfRule>
  </conditionalFormatting>
  <conditionalFormatting sqref="E102">
    <cfRule type="beginsWith" dxfId="115" priority="138" operator="beginsWith" text="7">
      <formula>LEFT((E102),LEN("7"))=("7")</formula>
    </cfRule>
  </conditionalFormatting>
  <conditionalFormatting sqref="E105">
    <cfRule type="beginsWith" dxfId="114" priority="135" operator="beginsWith" text="6">
      <formula>LEFT((E105),LEN("6"))=("6")</formula>
    </cfRule>
  </conditionalFormatting>
  <conditionalFormatting sqref="E105">
    <cfRule type="beginsWith" dxfId="113" priority="136" operator="beginsWith" text="7">
      <formula>LEFT((E105),LEN("7"))=("7")</formula>
    </cfRule>
  </conditionalFormatting>
  <conditionalFormatting sqref="E111">
    <cfRule type="beginsWith" dxfId="112" priority="133" operator="beginsWith" text="6">
      <formula>LEFT((E111),LEN("6"))=("6")</formula>
    </cfRule>
  </conditionalFormatting>
  <conditionalFormatting sqref="E111">
    <cfRule type="beginsWith" dxfId="111" priority="134" operator="beginsWith" text="7">
      <formula>LEFT((E111),LEN("7"))=("7")</formula>
    </cfRule>
  </conditionalFormatting>
  <conditionalFormatting sqref="E112">
    <cfRule type="beginsWith" dxfId="110" priority="131" operator="beginsWith" text="6">
      <formula>LEFT((E112),LEN("6"))=("6")</formula>
    </cfRule>
  </conditionalFormatting>
  <conditionalFormatting sqref="E112">
    <cfRule type="beginsWith" dxfId="109" priority="132" operator="beginsWith" text="7">
      <formula>LEFT((E112),LEN("7"))=("7")</formula>
    </cfRule>
  </conditionalFormatting>
  <conditionalFormatting sqref="E113">
    <cfRule type="beginsWith" dxfId="108" priority="129" operator="beginsWith" text="6">
      <formula>LEFT((E113),LEN("6"))=("6")</formula>
    </cfRule>
  </conditionalFormatting>
  <conditionalFormatting sqref="E113">
    <cfRule type="beginsWith" dxfId="107" priority="130" operator="beginsWith" text="7">
      <formula>LEFT((E113),LEN("7"))=("7")</formula>
    </cfRule>
  </conditionalFormatting>
  <conditionalFormatting sqref="E114">
    <cfRule type="beginsWith" dxfId="106" priority="127" operator="beginsWith" text="6">
      <formula>LEFT((E114),LEN("6"))=("6")</formula>
    </cfRule>
  </conditionalFormatting>
  <conditionalFormatting sqref="E114">
    <cfRule type="beginsWith" dxfId="105" priority="128" operator="beginsWith" text="7">
      <formula>LEFT((E114),LEN("7"))=("7")</formula>
    </cfRule>
  </conditionalFormatting>
  <conditionalFormatting sqref="E115:E117">
    <cfRule type="beginsWith" dxfId="104" priority="125" operator="beginsWith" text="6">
      <formula>LEFT((E115),LEN("6"))=("6")</formula>
    </cfRule>
  </conditionalFormatting>
  <conditionalFormatting sqref="E115:E117">
    <cfRule type="beginsWith" dxfId="103" priority="126" operator="beginsWith" text="7">
      <formula>LEFT((E115),LEN("7"))=("7")</formula>
    </cfRule>
  </conditionalFormatting>
  <conditionalFormatting sqref="E118">
    <cfRule type="beginsWith" dxfId="102" priority="123" operator="beginsWith" text="6">
      <formula>LEFT((E118),LEN("6"))=("6")</formula>
    </cfRule>
  </conditionalFormatting>
  <conditionalFormatting sqref="E118">
    <cfRule type="beginsWith" dxfId="101" priority="124" operator="beginsWith" text="7">
      <formula>LEFT((E118),LEN("7"))=("7")</formula>
    </cfRule>
  </conditionalFormatting>
  <conditionalFormatting sqref="E119">
    <cfRule type="beginsWith" dxfId="100" priority="121" operator="beginsWith" text="6">
      <formula>LEFT((E119),LEN("6"))=("6")</formula>
    </cfRule>
  </conditionalFormatting>
  <conditionalFormatting sqref="E119">
    <cfRule type="beginsWith" dxfId="99" priority="122" operator="beginsWith" text="7">
      <formula>LEFT((E119),LEN("7"))=("7")</formula>
    </cfRule>
  </conditionalFormatting>
  <conditionalFormatting sqref="E120">
    <cfRule type="beginsWith" dxfId="98" priority="119" operator="beginsWith" text="6">
      <formula>LEFT((E120),LEN("6"))=("6")</formula>
    </cfRule>
  </conditionalFormatting>
  <conditionalFormatting sqref="E120">
    <cfRule type="beginsWith" dxfId="97" priority="120" operator="beginsWith" text="7">
      <formula>LEFT((E120),LEN("7"))=("7")</formula>
    </cfRule>
  </conditionalFormatting>
  <conditionalFormatting sqref="E121">
    <cfRule type="beginsWith" dxfId="96" priority="117" operator="beginsWith" text="6">
      <formula>LEFT((E121),LEN("6"))=("6")</formula>
    </cfRule>
  </conditionalFormatting>
  <conditionalFormatting sqref="E121">
    <cfRule type="beginsWith" dxfId="95" priority="118" operator="beginsWith" text="7">
      <formula>LEFT((E121),LEN("7"))=("7")</formula>
    </cfRule>
  </conditionalFormatting>
  <conditionalFormatting sqref="E122">
    <cfRule type="beginsWith" dxfId="94" priority="115" operator="beginsWith" text="6">
      <formula>LEFT((E122),LEN("6"))=("6")</formula>
    </cfRule>
  </conditionalFormatting>
  <conditionalFormatting sqref="E122">
    <cfRule type="beginsWith" dxfId="93" priority="116" operator="beginsWith" text="7">
      <formula>LEFT((E122),LEN("7"))=("7")</formula>
    </cfRule>
  </conditionalFormatting>
  <conditionalFormatting sqref="E131">
    <cfRule type="beginsWith" dxfId="92" priority="113" operator="beginsWith" text="6">
      <formula>LEFT((E131),LEN("6"))=("6")</formula>
    </cfRule>
  </conditionalFormatting>
  <conditionalFormatting sqref="E131">
    <cfRule type="beginsWith" dxfId="91" priority="114" operator="beginsWith" text="7">
      <formula>LEFT((E131),LEN("7"))=("7")</formula>
    </cfRule>
  </conditionalFormatting>
  <conditionalFormatting sqref="E130">
    <cfRule type="beginsWith" dxfId="90" priority="111" operator="beginsWith" text="6">
      <formula>LEFT((E130),LEN("6"))=("6")</formula>
    </cfRule>
  </conditionalFormatting>
  <conditionalFormatting sqref="E130">
    <cfRule type="beginsWith" dxfId="89" priority="112" operator="beginsWith" text="7">
      <formula>LEFT((E130),LEN("7"))=("7")</formula>
    </cfRule>
  </conditionalFormatting>
  <conditionalFormatting sqref="E126">
    <cfRule type="beginsWith" dxfId="88" priority="107" operator="beginsWith" text="6">
      <formula>LEFT((E126),LEN("6"))=("6")</formula>
    </cfRule>
  </conditionalFormatting>
  <conditionalFormatting sqref="E126">
    <cfRule type="beginsWith" dxfId="87" priority="108" operator="beginsWith" text="7">
      <formula>LEFT((E126),LEN("7"))=("7")</formula>
    </cfRule>
  </conditionalFormatting>
  <conditionalFormatting sqref="E127">
    <cfRule type="beginsWith" dxfId="86" priority="105" operator="beginsWith" text="6">
      <formula>LEFT((E127),LEN("6"))=("6")</formula>
    </cfRule>
  </conditionalFormatting>
  <conditionalFormatting sqref="E127">
    <cfRule type="beginsWith" dxfId="85" priority="106" operator="beginsWith" text="7">
      <formula>LEFT((E127),LEN("7"))=("7")</formula>
    </cfRule>
  </conditionalFormatting>
  <conditionalFormatting sqref="E132">
    <cfRule type="beginsWith" dxfId="84" priority="99" operator="beginsWith" text="6">
      <formula>LEFT((E132),LEN("6"))=("6")</formula>
    </cfRule>
  </conditionalFormatting>
  <conditionalFormatting sqref="E132">
    <cfRule type="beginsWith" dxfId="83" priority="100" operator="beginsWith" text="7">
      <formula>LEFT((E132),LEN("7"))=("7")</formula>
    </cfRule>
  </conditionalFormatting>
  <conditionalFormatting sqref="E133">
    <cfRule type="beginsWith" dxfId="82" priority="97" operator="beginsWith" text="6">
      <formula>LEFT((E133),LEN("6"))=("6")</formula>
    </cfRule>
  </conditionalFormatting>
  <conditionalFormatting sqref="E133">
    <cfRule type="beginsWith" dxfId="81" priority="98" operator="beginsWith" text="7">
      <formula>LEFT((E133),LEN("7"))=("7")</formula>
    </cfRule>
  </conditionalFormatting>
  <conditionalFormatting sqref="E136">
    <cfRule type="beginsWith" dxfId="80" priority="95" operator="beginsWith" text="6">
      <formula>LEFT((E136),LEN("6"))=("6")</formula>
    </cfRule>
  </conditionalFormatting>
  <conditionalFormatting sqref="E136">
    <cfRule type="beginsWith" dxfId="79" priority="96" operator="beginsWith" text="7">
      <formula>LEFT((E136),LEN("7"))=("7")</formula>
    </cfRule>
  </conditionalFormatting>
  <conditionalFormatting sqref="E135">
    <cfRule type="beginsWith" dxfId="78" priority="93" operator="beginsWith" text="6">
      <formula>LEFT((E135),LEN("6"))=("6")</formula>
    </cfRule>
  </conditionalFormatting>
  <conditionalFormatting sqref="E135">
    <cfRule type="beginsWith" dxfId="77" priority="94" operator="beginsWith" text="7">
      <formula>LEFT((E135),LEN("7"))=("7")</formula>
    </cfRule>
  </conditionalFormatting>
  <conditionalFormatting sqref="E137">
    <cfRule type="beginsWith" dxfId="76" priority="91" operator="beginsWith" text="6">
      <formula>LEFT((E137),LEN("6"))=("6")</formula>
    </cfRule>
  </conditionalFormatting>
  <conditionalFormatting sqref="E137">
    <cfRule type="beginsWith" dxfId="75" priority="92" operator="beginsWith" text="7">
      <formula>LEFT((E137),LEN("7"))=("7")</formula>
    </cfRule>
  </conditionalFormatting>
  <conditionalFormatting sqref="E138">
    <cfRule type="beginsWith" dxfId="74" priority="89" operator="beginsWith" text="6">
      <formula>LEFT((E138),LEN("6"))=("6")</formula>
    </cfRule>
  </conditionalFormatting>
  <conditionalFormatting sqref="E138">
    <cfRule type="beginsWith" dxfId="73" priority="90" operator="beginsWith" text="7">
      <formula>LEFT((E138),LEN("7"))=("7")</formula>
    </cfRule>
  </conditionalFormatting>
  <conditionalFormatting sqref="E139:E141">
    <cfRule type="beginsWith" dxfId="72" priority="87" operator="beginsWith" text="6">
      <formula>LEFT((E139),LEN("6"))=("6")</formula>
    </cfRule>
  </conditionalFormatting>
  <conditionalFormatting sqref="E139:E141">
    <cfRule type="beginsWith" dxfId="71" priority="88" operator="beginsWith" text="7">
      <formula>LEFT((E139),LEN("7"))=("7")</formula>
    </cfRule>
  </conditionalFormatting>
  <conditionalFormatting sqref="E142:E144">
    <cfRule type="beginsWith" dxfId="70" priority="85" operator="beginsWith" text="6">
      <formula>LEFT((E142),LEN("6"))=("6")</formula>
    </cfRule>
  </conditionalFormatting>
  <conditionalFormatting sqref="E142:E144">
    <cfRule type="beginsWith" dxfId="69" priority="86" operator="beginsWith" text="7">
      <formula>LEFT((E142),LEN("7"))=("7")</formula>
    </cfRule>
  </conditionalFormatting>
  <conditionalFormatting sqref="E145">
    <cfRule type="beginsWith" dxfId="68" priority="83" operator="beginsWith" text="6">
      <formula>LEFT((E145),LEN("6"))=("6")</formula>
    </cfRule>
  </conditionalFormatting>
  <conditionalFormatting sqref="E145">
    <cfRule type="beginsWith" dxfId="67" priority="84" operator="beginsWith" text="7">
      <formula>LEFT((E145),LEN("7"))=("7")</formula>
    </cfRule>
  </conditionalFormatting>
  <conditionalFormatting sqref="E146">
    <cfRule type="beginsWith" dxfId="66" priority="81" operator="beginsWith" text="6">
      <formula>LEFT((E146),LEN("6"))=("6")</formula>
    </cfRule>
  </conditionalFormatting>
  <conditionalFormatting sqref="E146">
    <cfRule type="beginsWith" dxfId="65" priority="82" operator="beginsWith" text="7">
      <formula>LEFT((E146),LEN("7"))=("7")</formula>
    </cfRule>
  </conditionalFormatting>
  <conditionalFormatting sqref="E147">
    <cfRule type="beginsWith" dxfId="64" priority="79" operator="beginsWith" text="6">
      <formula>LEFT((E147),LEN("6"))=("6")</formula>
    </cfRule>
  </conditionalFormatting>
  <conditionalFormatting sqref="E147">
    <cfRule type="beginsWith" dxfId="63" priority="80" operator="beginsWith" text="7">
      <formula>LEFT((E147),LEN("7"))=("7")</formula>
    </cfRule>
  </conditionalFormatting>
  <conditionalFormatting sqref="E148:E149">
    <cfRule type="beginsWith" dxfId="62" priority="77" operator="beginsWith" text="6">
      <formula>LEFT((E148),LEN("6"))=("6")</formula>
    </cfRule>
  </conditionalFormatting>
  <conditionalFormatting sqref="E148:E149">
    <cfRule type="beginsWith" dxfId="61" priority="78" operator="beginsWith" text="7">
      <formula>LEFT((E148),LEN("7"))=("7")</formula>
    </cfRule>
  </conditionalFormatting>
  <conditionalFormatting sqref="E150:E151">
    <cfRule type="beginsWith" dxfId="60" priority="75" operator="beginsWith" text="6">
      <formula>LEFT((E150),LEN("6"))=("6")</formula>
    </cfRule>
  </conditionalFormatting>
  <conditionalFormatting sqref="E150:E151">
    <cfRule type="beginsWith" dxfId="59" priority="76" operator="beginsWith" text="7">
      <formula>LEFT((E150),LEN("7"))=("7")</formula>
    </cfRule>
  </conditionalFormatting>
  <conditionalFormatting sqref="E152">
    <cfRule type="beginsWith" dxfId="58" priority="73" operator="beginsWith" text="6">
      <formula>LEFT((E152),LEN("6"))=("6")</formula>
    </cfRule>
  </conditionalFormatting>
  <conditionalFormatting sqref="E152">
    <cfRule type="beginsWith" dxfId="57" priority="74" operator="beginsWith" text="7">
      <formula>LEFT((E152),LEN("7"))=("7")</formula>
    </cfRule>
  </conditionalFormatting>
  <conditionalFormatting sqref="E154">
    <cfRule type="beginsWith" dxfId="56" priority="71" operator="beginsWith" text="6">
      <formula>LEFT((E154),LEN("6"))=("6")</formula>
    </cfRule>
  </conditionalFormatting>
  <conditionalFormatting sqref="E154">
    <cfRule type="beginsWith" dxfId="55" priority="72" operator="beginsWith" text="7">
      <formula>LEFT((E154),LEN("7"))=("7")</formula>
    </cfRule>
  </conditionalFormatting>
  <conditionalFormatting sqref="E156">
    <cfRule type="beginsWith" dxfId="54" priority="69" operator="beginsWith" text="6">
      <formula>LEFT((E156),LEN("6"))=("6")</formula>
    </cfRule>
  </conditionalFormatting>
  <conditionalFormatting sqref="E156">
    <cfRule type="beginsWith" dxfId="53" priority="70" operator="beginsWith" text="7">
      <formula>LEFT((E156),LEN("7"))=("7")</formula>
    </cfRule>
  </conditionalFormatting>
  <conditionalFormatting sqref="E157:E158">
    <cfRule type="beginsWith" dxfId="52" priority="67" operator="beginsWith" text="6">
      <formula>LEFT((E157),LEN("6"))=("6")</formula>
    </cfRule>
  </conditionalFormatting>
  <conditionalFormatting sqref="E157:E158">
    <cfRule type="beginsWith" dxfId="51" priority="68" operator="beginsWith" text="7">
      <formula>LEFT((E157),LEN("7"))=("7")</formula>
    </cfRule>
  </conditionalFormatting>
  <conditionalFormatting sqref="E159">
    <cfRule type="beginsWith" dxfId="50" priority="65" operator="beginsWith" text="6">
      <formula>LEFT((E159),LEN("6"))=("6")</formula>
    </cfRule>
  </conditionalFormatting>
  <conditionalFormatting sqref="E159">
    <cfRule type="beginsWith" dxfId="49" priority="66" operator="beginsWith" text="7">
      <formula>LEFT((E159),LEN("7"))=("7")</formula>
    </cfRule>
  </conditionalFormatting>
  <conditionalFormatting sqref="E162">
    <cfRule type="beginsWith" dxfId="48" priority="63" operator="beginsWith" text="6">
      <formula>LEFT((E162),LEN("6"))=("6")</formula>
    </cfRule>
  </conditionalFormatting>
  <conditionalFormatting sqref="E162">
    <cfRule type="beginsWith" dxfId="47" priority="64" operator="beginsWith" text="7">
      <formula>LEFT((E162),LEN("7"))=("7")</formula>
    </cfRule>
  </conditionalFormatting>
  <conditionalFormatting sqref="E163:E169">
    <cfRule type="beginsWith" dxfId="46" priority="61" operator="beginsWith" text="6">
      <formula>LEFT((E163),LEN("6"))=("6")</formula>
    </cfRule>
  </conditionalFormatting>
  <conditionalFormatting sqref="E163:E169">
    <cfRule type="beginsWith" dxfId="45" priority="62" operator="beginsWith" text="7">
      <formula>LEFT((E163),LEN("7"))=("7")</formula>
    </cfRule>
  </conditionalFormatting>
  <conditionalFormatting sqref="E171">
    <cfRule type="beginsWith" dxfId="44" priority="59" operator="beginsWith" text="6">
      <formula>LEFT((E171),LEN("6"))=("6")</formula>
    </cfRule>
  </conditionalFormatting>
  <conditionalFormatting sqref="E171">
    <cfRule type="beginsWith" dxfId="43" priority="60" operator="beginsWith" text="7">
      <formula>LEFT((E171),LEN("7"))=("7")</formula>
    </cfRule>
  </conditionalFormatting>
  <conditionalFormatting sqref="E172">
    <cfRule type="beginsWith" dxfId="42" priority="57" operator="beginsWith" text="6">
      <formula>LEFT((E172),LEN("6"))=("6")</formula>
    </cfRule>
  </conditionalFormatting>
  <conditionalFormatting sqref="E172">
    <cfRule type="beginsWith" dxfId="41" priority="58" operator="beginsWith" text="7">
      <formula>LEFT((E172),LEN("7"))=("7")</formula>
    </cfRule>
  </conditionalFormatting>
  <conditionalFormatting sqref="E173">
    <cfRule type="beginsWith" dxfId="40" priority="55" operator="beginsWith" text="6">
      <formula>LEFT((E173),LEN("6"))=("6")</formula>
    </cfRule>
  </conditionalFormatting>
  <conditionalFormatting sqref="E173">
    <cfRule type="beginsWith" dxfId="39" priority="56" operator="beginsWith" text="7">
      <formula>LEFT((E173),LEN("7"))=("7")</formula>
    </cfRule>
  </conditionalFormatting>
  <conditionalFormatting sqref="E174:E175">
    <cfRule type="beginsWith" dxfId="38" priority="53" operator="beginsWith" text="6">
      <formula>LEFT((E174),LEN("6"))=("6")</formula>
    </cfRule>
  </conditionalFormatting>
  <conditionalFormatting sqref="E174:E175">
    <cfRule type="beginsWith" dxfId="37" priority="54" operator="beginsWith" text="7">
      <formula>LEFT((E174),LEN("7"))=("7")</formula>
    </cfRule>
  </conditionalFormatting>
  <conditionalFormatting sqref="E177">
    <cfRule type="beginsWith" dxfId="36" priority="51" operator="beginsWith" text="6">
      <formula>LEFT((E177),LEN("6"))=("6")</formula>
    </cfRule>
  </conditionalFormatting>
  <conditionalFormatting sqref="E177">
    <cfRule type="beginsWith" dxfId="35" priority="52" operator="beginsWith" text="7">
      <formula>LEFT((E177),LEN("7"))=("7")</formula>
    </cfRule>
  </conditionalFormatting>
  <conditionalFormatting sqref="E178:E182">
    <cfRule type="beginsWith" dxfId="34" priority="49" operator="beginsWith" text="6">
      <formula>LEFT((E178),LEN("6"))=("6")</formula>
    </cfRule>
  </conditionalFormatting>
  <conditionalFormatting sqref="E178:E182">
    <cfRule type="beginsWith" dxfId="33" priority="50" operator="beginsWith" text="7">
      <formula>LEFT((E178),LEN("7"))=("7")</formula>
    </cfRule>
  </conditionalFormatting>
  <conditionalFormatting sqref="E183:E184">
    <cfRule type="beginsWith" dxfId="32" priority="47" operator="beginsWith" text="6">
      <formula>LEFT((E183),LEN("6"))=("6")</formula>
    </cfRule>
  </conditionalFormatting>
  <conditionalFormatting sqref="E183:E184">
    <cfRule type="beginsWith" dxfId="31" priority="48" operator="beginsWith" text="7">
      <formula>LEFT((E183),LEN("7"))=("7")</formula>
    </cfRule>
  </conditionalFormatting>
  <conditionalFormatting sqref="E187">
    <cfRule type="beginsWith" dxfId="30" priority="45" operator="beginsWith" text="6">
      <formula>LEFT((E187),LEN("6"))=("6")</formula>
    </cfRule>
  </conditionalFormatting>
  <conditionalFormatting sqref="E187">
    <cfRule type="beginsWith" dxfId="29" priority="46" operator="beginsWith" text="7">
      <formula>LEFT((E187),LEN("7"))=("7")</formula>
    </cfRule>
  </conditionalFormatting>
  <conditionalFormatting sqref="E185">
    <cfRule type="beginsWith" dxfId="28" priority="43" operator="beginsWith" text="6">
      <formula>LEFT((E185),LEN("6"))=("6")</formula>
    </cfRule>
  </conditionalFormatting>
  <conditionalFormatting sqref="E185">
    <cfRule type="beginsWith" dxfId="27" priority="44" operator="beginsWith" text="7">
      <formula>LEFT((E185),LEN("7"))=("7")</formula>
    </cfRule>
  </conditionalFormatting>
  <conditionalFormatting sqref="E27">
    <cfRule type="beginsWith" dxfId="26" priority="33" operator="beginsWith" text="6">
      <formula>LEFT((E27),LEN("6"))=("6")</formula>
    </cfRule>
  </conditionalFormatting>
  <conditionalFormatting sqref="E27">
    <cfRule type="beginsWith" dxfId="25" priority="34" operator="beginsWith" text="7">
      <formula>LEFT((E27),LEN("7"))=("7")</formula>
    </cfRule>
  </conditionalFormatting>
  <conditionalFormatting sqref="E11:E13">
    <cfRule type="beginsWith" dxfId="24" priority="31" operator="beginsWith" text="6">
      <formula>LEFT((E11),LEN("6"))=("6")</formula>
    </cfRule>
  </conditionalFormatting>
  <conditionalFormatting sqref="E11:E13">
    <cfRule type="beginsWith" dxfId="23" priority="32" operator="beginsWith" text="7">
      <formula>LEFT((E11),LEN("7"))=("7")</formula>
    </cfRule>
  </conditionalFormatting>
  <conditionalFormatting sqref="E14:E26">
    <cfRule type="beginsWith" dxfId="22" priority="29" operator="beginsWith" text="6">
      <formula>LEFT((E14),LEN("6"))=("6")</formula>
    </cfRule>
  </conditionalFormatting>
  <conditionalFormatting sqref="E14:E26">
    <cfRule type="beginsWith" dxfId="21" priority="30" operator="beginsWith" text="7">
      <formula>LEFT((E14),LEN("7"))=("7")</formula>
    </cfRule>
  </conditionalFormatting>
  <conditionalFormatting sqref="E29:E32">
    <cfRule type="beginsWith" dxfId="20" priority="25" operator="beginsWith" text="6">
      <formula>LEFT((E29),LEN("6"))=("6")</formula>
    </cfRule>
  </conditionalFormatting>
  <conditionalFormatting sqref="E29:E32">
    <cfRule type="beginsWith" dxfId="19" priority="26" operator="beginsWith" text="7">
      <formula>LEFT((E29),LEN("7"))=("7")</formula>
    </cfRule>
  </conditionalFormatting>
  <conditionalFormatting sqref="E33:E34">
    <cfRule type="beginsWith" dxfId="18" priority="21" operator="beginsWith" text="6">
      <formula>LEFT((E33),LEN("6"))=("6")</formula>
    </cfRule>
  </conditionalFormatting>
  <conditionalFormatting sqref="E33:E34">
    <cfRule type="beginsWith" dxfId="17" priority="22" operator="beginsWith" text="7">
      <formula>LEFT((E33),LEN("7"))=("7")</formula>
    </cfRule>
  </conditionalFormatting>
  <conditionalFormatting sqref="E42">
    <cfRule type="beginsWith" dxfId="16" priority="17" operator="beginsWith" text="6">
      <formula>LEFT((E42),LEN("6"))=("6")</formula>
    </cfRule>
  </conditionalFormatting>
  <conditionalFormatting sqref="E42">
    <cfRule type="beginsWith" dxfId="15" priority="18" operator="beginsWith" text="7">
      <formula>LEFT((E42),LEN("7"))=("7")</formula>
    </cfRule>
  </conditionalFormatting>
  <conditionalFormatting sqref="E49:E50">
    <cfRule type="beginsWith" dxfId="14" priority="15" operator="beginsWith" text="6">
      <formula>LEFT((E49),LEN("6"))=("6")</formula>
    </cfRule>
  </conditionalFormatting>
  <conditionalFormatting sqref="E49:E50">
    <cfRule type="beginsWith" dxfId="13" priority="16" operator="beginsWith" text="7">
      <formula>LEFT((E49),LEN("7"))=("7")</formula>
    </cfRule>
  </conditionalFormatting>
  <conditionalFormatting sqref="E43">
    <cfRule type="beginsWith" dxfId="12" priority="11" operator="beginsWith" text="6">
      <formula>LEFT((E43),LEN("6"))=("6")</formula>
    </cfRule>
  </conditionalFormatting>
  <conditionalFormatting sqref="E43">
    <cfRule type="beginsWith" dxfId="11" priority="12" operator="beginsWith" text="7">
      <formula>LEFT((E43),LEN("7"))=("7")</formula>
    </cfRule>
  </conditionalFormatting>
  <conditionalFormatting sqref="E44">
    <cfRule type="beginsWith" dxfId="10" priority="9" operator="beginsWith" text="6">
      <formula>LEFT((E44),LEN("6"))=("6")</formula>
    </cfRule>
  </conditionalFormatting>
  <conditionalFormatting sqref="E44">
    <cfRule type="beginsWith" dxfId="9" priority="10" operator="beginsWith" text="7">
      <formula>LEFT((E44),LEN("7"))=("7")</formula>
    </cfRule>
  </conditionalFormatting>
  <conditionalFormatting sqref="E73">
    <cfRule type="beginsWith" dxfId="8" priority="7" operator="beginsWith" text="6">
      <formula>LEFT((E73),LEN("6"))=("6")</formula>
    </cfRule>
  </conditionalFormatting>
  <conditionalFormatting sqref="E73">
    <cfRule type="beginsWith" dxfId="7" priority="8" operator="beginsWith" text="7">
      <formula>LEFT((E73),LEN("7"))=("7")</formula>
    </cfRule>
  </conditionalFormatting>
  <conditionalFormatting sqref="E52">
    <cfRule type="beginsWith" dxfId="6" priority="5" operator="beginsWith" text="6">
      <formula>LEFT((E52),LEN("6"))=("6")</formula>
    </cfRule>
  </conditionalFormatting>
  <conditionalFormatting sqref="E52">
    <cfRule type="beginsWith" dxfId="5" priority="6" operator="beginsWith" text="7">
      <formula>LEFT((E52),LEN("7"))=("7")</formula>
    </cfRule>
  </conditionalFormatting>
  <conditionalFormatting sqref="E56">
    <cfRule type="beginsWith" dxfId="4" priority="3" operator="beginsWith" text="6">
      <formula>LEFT((E56),LEN("6"))=("6")</formula>
    </cfRule>
  </conditionalFormatting>
  <conditionalFormatting sqref="E56">
    <cfRule type="beginsWith" dxfId="3" priority="4" operator="beginsWith" text="7">
      <formula>LEFT((E56),LEN("7"))=("7")</formula>
    </cfRule>
  </conditionalFormatting>
  <dataValidations count="2">
    <dataValidation type="list" allowBlank="1" sqref="E2" xr:uid="{00000000-0002-0000-0200-000000000000}">
      <formula1>"580 - Banque &gt; Caisse,512 - Caisse &gt; Banque,--------,6XXX - Matos Péda,6XXX - Pharmacie,6XXX - Intendance,6XXX - Boutique du mouvement,6XXX - Petit Matériel,6XXX - Location véhicule,6XXX - Participation à une activité extérieure,6XXX - Cadeaux,6XXX - Tran"&amp;"sports,613200 - Locations immobilières,-------,7XXX - Participation des parents,708300 - Locations diverses,------,Avance des chefs,"</formula1>
    </dataValidation>
    <dataValidation type="list" allowBlank="1" sqref="E232:E1181" xr:uid="{00000000-0002-0000-0200-000001000000}">
      <formula1>"580 - Banque &gt; Caisse,512 - Caisse &gt; Banque,--------,6XXX - Matos Péda,6XXX - Pharmacie,6XXX - Intendance,6XXX - Boutique du mouvement,6XXX - Petit Matériel,6XXX - Location véhicule,6XXX - Participation à une activité extérieure,6XXX - Cadeaux,6XXX - Tran"&amp;"sports,6XXX - Hébergement,-------,7XXX - Participation des parents,7XXX - Ventes et Extra-Job,------,Avance des chefs,"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2000000}">
          <x14:formula1>
            <xm:f>LD!$A$1:$A$57</xm:f>
          </x14:formula1>
          <xm:sqref>E3:E43 E45:E51 E57:E231 E53:E55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43"/>
  <sheetViews>
    <sheetView topLeftCell="A32" workbookViewId="0">
      <selection activeCell="F43" sqref="F43"/>
    </sheetView>
  </sheetViews>
  <sheetFormatPr baseColWidth="10" defaultColWidth="14.453125" defaultRowHeight="15.75" customHeight="1" x14ac:dyDescent="0.25"/>
  <cols>
    <col min="1" max="1" width="8" style="116" customWidth="1"/>
    <col min="2" max="2" width="61.1796875" style="116" customWidth="1"/>
    <col min="3" max="3" width="14.453125" style="116"/>
    <col min="4" max="4" width="8.1796875" style="116" customWidth="1"/>
    <col min="5" max="5" width="61.1796875" style="116" customWidth="1"/>
    <col min="6" max="7" width="14.453125" style="116"/>
    <col min="8" max="8" width="19" style="116" customWidth="1"/>
    <col min="9" max="16384" width="14.453125" style="116"/>
  </cols>
  <sheetData>
    <row r="1" spans="1:13" ht="26.25" customHeight="1" x14ac:dyDescent="0.45">
      <c r="A1" s="12" t="s">
        <v>33</v>
      </c>
    </row>
    <row r="2" spans="1:13" ht="15.75" customHeight="1" x14ac:dyDescent="0.25">
      <c r="A2" s="13"/>
    </row>
    <row r="3" spans="1:13" ht="15.75" customHeight="1" x14ac:dyDescent="0.4">
      <c r="A3" s="157" t="s">
        <v>34</v>
      </c>
      <c r="B3" s="158"/>
      <c r="C3" s="159"/>
      <c r="D3" s="160" t="s">
        <v>35</v>
      </c>
      <c r="E3" s="158"/>
      <c r="F3" s="159"/>
      <c r="H3" s="14" t="str">
        <f>IF(I4&lt;&gt; 0,"ERREUR : VERIFIEZ LES NATURES DES DEPENSES","")</f>
        <v/>
      </c>
    </row>
    <row r="4" spans="1:13" ht="27" customHeight="1" x14ac:dyDescent="0.55000000000000004">
      <c r="A4" s="74" t="s">
        <v>36</v>
      </c>
      <c r="B4" s="75" t="s">
        <v>37</v>
      </c>
      <c r="C4" s="76" t="s">
        <v>38</v>
      </c>
      <c r="D4" s="61" t="s">
        <v>36</v>
      </c>
      <c r="E4" s="62" t="s">
        <v>37</v>
      </c>
      <c r="F4" s="63" t="s">
        <v>38</v>
      </c>
      <c r="G4" s="15"/>
      <c r="H4" s="15"/>
      <c r="I4" s="15"/>
      <c r="J4" s="15"/>
      <c r="K4" s="15"/>
      <c r="L4" s="15"/>
      <c r="M4" s="15"/>
    </row>
    <row r="5" spans="1:13" ht="15.75" customHeight="1" x14ac:dyDescent="0.25">
      <c r="A5" s="78">
        <v>605</v>
      </c>
      <c r="B5" s="65" t="s">
        <v>45</v>
      </c>
      <c r="C5" s="66">
        <f>SUMIF(Journal!$E$3:$E$231,"605. Equipements",Journal!$I$3:$I$231)+SUMIF(Journal!$E$3:$E$231,"605. Equipements",Journal!$F$3:$F$231)</f>
        <v>0</v>
      </c>
      <c r="D5" s="78">
        <v>707</v>
      </c>
      <c r="E5" s="8" t="s">
        <v>156</v>
      </c>
      <c r="F5" s="66">
        <f>SUMIF(Journal!$E$3:$E$231,"707. Ventes de marchandises (chemises, écussons, foulards, livre de progressions…)",Journal!$G$3:$G$231)+SUMIF(Journal!$E$3:$E$231,"707. Ventes de marchandises (chemises, écussons, foulards, livre de progressions…)",Journal!$J$3:$J$231)</f>
        <v>0</v>
      </c>
    </row>
    <row r="6" spans="1:13" ht="15.75" customHeight="1" x14ac:dyDescent="0.25">
      <c r="A6" s="78">
        <v>6061</v>
      </c>
      <c r="B6" s="67" t="s">
        <v>208</v>
      </c>
      <c r="C6" s="66">
        <f>SUMIF(Journal!$E$3:$E$231,"6061. Fournitures non stockables (eau, énergie..)",Journal!$I$3:$I$231)+SUMIF(Journal!$E$3:$E$231,"6061. Fournitures non stockables (eau, énergie..)",Journal!$F$3:$F$231)</f>
        <v>0</v>
      </c>
      <c r="D6" s="112">
        <v>7083</v>
      </c>
      <c r="E6" s="8" t="s">
        <v>154</v>
      </c>
      <c r="F6" s="68">
        <f>SUMIF(Journal!$E$3:$E$231,"7083. Calendriers",Journal!$G$3:$G$231)+SUMIF(Journal!$E$3:$E$231,"7083. Calendriers",Journal!$J$3:$J$231)</f>
        <v>0</v>
      </c>
    </row>
    <row r="7" spans="1:13" ht="15.75" customHeight="1" x14ac:dyDescent="0.25">
      <c r="A7" s="78">
        <v>60631</v>
      </c>
      <c r="B7" s="67" t="s">
        <v>118</v>
      </c>
      <c r="C7" s="66">
        <f>SUMIF(Journal!$E$3:$E$231,"60631. Fournitures d'entretien",Journal!$I$3:$I$231)+SUMIF(Journal!$E$3:$E$231,"60631. Fournitures d'entretien",Journal!$F$3:$F$231)</f>
        <v>0</v>
      </c>
      <c r="D7" s="111">
        <v>741</v>
      </c>
      <c r="E7" s="99" t="s">
        <v>60</v>
      </c>
      <c r="F7" s="68">
        <f>SUMIF(Journal!$E$3:$E$231,"741. Aides villes",Journal!$G$3:$G$231)+SUMIF(Journal!$E$3:$E$231,"741. Aides villes",Journal!$J$3:$J$231)</f>
        <v>0</v>
      </c>
    </row>
    <row r="8" spans="1:13" ht="15.75" customHeight="1" x14ac:dyDescent="0.25">
      <c r="A8" s="78">
        <v>60632</v>
      </c>
      <c r="B8" s="67" t="s">
        <v>119</v>
      </c>
      <c r="C8" s="66">
        <f>SUMIF(Journal!$E$3:$E$231,"60632. Fournitures de petits équipements",Journal!$I$3:$I$231)+SUMIF(Journal!$E$3:$E$231,"60632. Fournitures de petits équipements",Journal!$F$3:$F$231)</f>
        <v>0</v>
      </c>
      <c r="D8" s="111">
        <v>742</v>
      </c>
      <c r="E8" s="67" t="s">
        <v>61</v>
      </c>
      <c r="F8" s="68">
        <f>SUMIF(Journal!$E$3:$E$231,"742. Bons de Vacances CAF",Journal!$G$3:$G$231)+SUMIF(Journal!$E$3:$E$231,"742. Bons de Vacances CAF",Journal!$J$3:$J$231)</f>
        <v>0</v>
      </c>
    </row>
    <row r="9" spans="1:13" ht="15.75" customHeight="1" x14ac:dyDescent="0.25">
      <c r="A9" s="78">
        <v>6064</v>
      </c>
      <c r="B9" s="67" t="s">
        <v>15</v>
      </c>
      <c r="C9" s="66">
        <f>SUMIF(Journal!$E$3:$E$231,"6064. Fournitures administratives",Journal!$I$3:$I$231)+SUMIF(Journal!$E$3:$E$231,"6064. Fournitures administratives",Journal!$F$3:$F$231)</f>
        <v>0</v>
      </c>
      <c r="D9" s="111">
        <v>743</v>
      </c>
      <c r="E9" s="67" t="s">
        <v>62</v>
      </c>
      <c r="F9" s="68">
        <f>SUMIF(Journal!$E$3:$E$231,"743. Autres",Journal!$G$3:$G$231)+SUMIF(Journal!$E$3:$E$231,"743. Autres",Journal!$J$3:$J$231)</f>
        <v>0</v>
      </c>
    </row>
    <row r="10" spans="1:13" ht="15.75" customHeight="1" x14ac:dyDescent="0.25">
      <c r="A10" s="78">
        <v>6068</v>
      </c>
      <c r="B10" s="65" t="s">
        <v>16</v>
      </c>
      <c r="C10" s="66">
        <f>SUMIF(Journal!$E$3:$E$231,"6068. Autres matières et fournitures",Journal!$I$3:$I$231)+SUMIF(Journal!$E$3:$E$231,"6068. Autres matières et fournitures",Journal!$F$3:$F$231)</f>
        <v>0</v>
      </c>
      <c r="D10" s="111">
        <v>754</v>
      </c>
      <c r="E10" s="93" t="s">
        <v>179</v>
      </c>
      <c r="F10" s="68">
        <f>SUMIF(Journal!$E$3:$E$231,"754. Collectes - Dons manuels",Journal!$G$3:$G$231)+SUMIF(Journal!$E$3:$E$231,"754. Collectes - Dons manuels",Journal!$J$3:$J$231)-SUMIF(Journal!$E$3:$E$231,"754. Collectes - Dons manuels",Journal!$I$3:$I$231)</f>
        <v>0</v>
      </c>
    </row>
    <row r="11" spans="1:13" ht="15.75" customHeight="1" x14ac:dyDescent="0.25">
      <c r="A11" s="111">
        <v>60681</v>
      </c>
      <c r="B11" s="65" t="s">
        <v>46</v>
      </c>
      <c r="C11" s="66">
        <f>SUMIF(Journal!$E$3:$E$231,"60681. Frais éducatifs",Journal!$I$3:$I$231)+SUMIF(Journal!$E$3:$E$231,"60681. Frais éducatifs",Journal!$F$3:$F$231)</f>
        <v>0</v>
      </c>
      <c r="D11" s="113">
        <v>7561</v>
      </c>
      <c r="E11" s="109" t="s">
        <v>157</v>
      </c>
      <c r="F11" s="68">
        <f>SUMIF(Journal!$E$3:$E$231,"7561. Cotisations annuelles et BI",Journal!$G$3:$G$231)+SUMIF(Journal!$E$3:$E$231,"7561. Cotisations annuelles et BI",Journal!$J$3:$J$231)</f>
        <v>0</v>
      </c>
    </row>
    <row r="12" spans="1:13" ht="15.75" customHeight="1" x14ac:dyDescent="0.25">
      <c r="A12" s="112">
        <v>60683</v>
      </c>
      <c r="B12" s="65" t="s">
        <v>47</v>
      </c>
      <c r="C12" s="66">
        <f>SUMIF(Journal!$E$3:$E$231,"60683. Calendriers",Journal!$I$3:$I$231)+SUMIF(Journal!$E$3:$E$231,"60683. Calendriers",Journal!$F$3:$F$231)</f>
        <v>0</v>
      </c>
      <c r="D12" s="111">
        <v>7562</v>
      </c>
      <c r="E12" s="109" t="s">
        <v>186</v>
      </c>
      <c r="F12" s="68">
        <f>SUMIF(Journal!$E$3:$E$231,"7562. Cotisations week-end",Journal!$G$3:$G$231)+SUMIF(Journal!$E$3:$E$231,"7562. Cotisations week-end",Journal!$J$3:$J$231)</f>
        <v>0</v>
      </c>
    </row>
    <row r="13" spans="1:13" ht="15.75" customHeight="1" x14ac:dyDescent="0.25">
      <c r="A13" s="111">
        <v>60684</v>
      </c>
      <c r="B13" s="65" t="s">
        <v>48</v>
      </c>
      <c r="C13" s="66">
        <f>SUMIF(Journal!$E$3:$E$231,"60684. Alimentaires",Journal!$I$3:$I$231)+SUMIF(Journal!$E$3:$E$231,"60684. Alimentaires",Journal!$F$3:$F$231)</f>
        <v>0</v>
      </c>
      <c r="D13" s="111">
        <v>7563</v>
      </c>
      <c r="E13" s="109" t="s">
        <v>209</v>
      </c>
      <c r="F13" s="68">
        <f>SUMIF(Journal!$E$3:$E$231,"7563. Inscriptions camp",Journal!$G$3:$G$231)+SUMIF(Journal!$E$3:$E$231,"7563. Inscriptions camp",Journal!$J$3:$J$231)</f>
        <v>0</v>
      </c>
    </row>
    <row r="14" spans="1:13" ht="15.75" customHeight="1" x14ac:dyDescent="0.25">
      <c r="A14" s="111">
        <v>607</v>
      </c>
      <c r="B14" s="93" t="s">
        <v>155</v>
      </c>
      <c r="C14" s="66">
        <f>SUMIF(Journal!$E$3:$E$231,"607. Achats de marchandises (chemises, écussons, foulards, livre de progressions…)",Journal!$I$3:$I$231)+SUMIF(Journal!$E$3:$E$231,"607. Achats de marchandises (chemises, écussons, foulards, livre de progressions…)",Journal!$F$3:$F$231)</f>
        <v>0</v>
      </c>
      <c r="D14" s="111">
        <v>7564</v>
      </c>
      <c r="E14" s="109" t="s">
        <v>206</v>
      </c>
      <c r="F14" s="69">
        <f>SUMIF(Journal!$E$3:$E$231,"7564. Bénéfice camp",Journal!$G$3:$G$231)+SUMIF(Journal!$E$3:$E$231,"7564. Bénéfice camp",Journal!$J$3:$J$231)</f>
        <v>0</v>
      </c>
    </row>
    <row r="15" spans="1:13" ht="15.75" customHeight="1" x14ac:dyDescent="0.25">
      <c r="A15" s="111">
        <v>61321</v>
      </c>
      <c r="B15" s="67" t="s">
        <v>132</v>
      </c>
      <c r="C15" s="68">
        <f>SUMIF(Journal!$E$3:$E$231,"61321. Location terrain",Journal!$I$3:$I$231)+SUMIF(Journal!$E$3:$E$231,"61321. Location terrain",Journal!$F$3:$F$231)</f>
        <v>0</v>
      </c>
      <c r="D15" s="111">
        <v>758</v>
      </c>
      <c r="E15" s="67" t="s">
        <v>64</v>
      </c>
      <c r="F15" s="69">
        <f>SUMIF(Journal!$E$3:$E$231,"758. Produits divers",Journal!$G$3:$G$231)+SUMIF(Journal!$E$3:$E$231,"758. Produits divers",Journal!$J$3:$J$231)</f>
        <v>0</v>
      </c>
    </row>
    <row r="16" spans="1:13" ht="15.75" customHeight="1" x14ac:dyDescent="0.25">
      <c r="A16" s="111">
        <v>61322</v>
      </c>
      <c r="B16" s="67" t="s">
        <v>133</v>
      </c>
      <c r="C16" s="68">
        <f>SUMIF(Journal!$E$3:$E$231,"61322. Location locaux",Journal!$I$3:$I$231)+SUMIF(Journal!$E$3:$E$231,"61322. Location locaux",Journal!$F$3:$F$231)</f>
        <v>0</v>
      </c>
      <c r="D16" s="78">
        <v>7711</v>
      </c>
      <c r="E16" s="67" t="s">
        <v>66</v>
      </c>
      <c r="F16" s="70">
        <f>SUMIF(Journal!$E$3:$E$231,"7711. Remboursements",Journal!$G$3:$G$231)+SUMIF(Journal!$E$3:$E$231,"7711. Remboursements",Journal!$J$3:$J$231)</f>
        <v>0</v>
      </c>
    </row>
    <row r="17" spans="1:7" ht="15.75" customHeight="1" x14ac:dyDescent="0.25">
      <c r="A17" s="111">
        <v>61351</v>
      </c>
      <c r="B17" s="67" t="s">
        <v>134</v>
      </c>
      <c r="C17" s="68">
        <f>SUMIF(Journal!$E$3:$E$231,"61351. Location véhicule",Journal!$I$3:$I$231)+SUMIF(Journal!$E$3:$E$231,"61351. Location véhicule",Journal!$F$3:$F$231)</f>
        <v>0</v>
      </c>
      <c r="D17" s="78">
        <v>7713</v>
      </c>
      <c r="E17" s="67" t="s">
        <v>67</v>
      </c>
      <c r="F17" s="70">
        <f>SUMIF(Journal!$E$3:$E$231,"7713. Dons reçus",Journal!$G$3:$G$231)+SUMIF(Journal!$E$3:$E$231,"7713. Dons reçus",Journal!$J$3:$J$231)</f>
        <v>0</v>
      </c>
    </row>
    <row r="18" spans="1:7" ht="15.75" customHeight="1" x14ac:dyDescent="0.25">
      <c r="A18" s="111">
        <v>61352</v>
      </c>
      <c r="B18" s="67" t="s">
        <v>135</v>
      </c>
      <c r="C18" s="68">
        <f>SUMIF(Journal!$E$3:$E$231,"61352. Autres locations mobilières",Journal!$I$3:$I$231)+SUMIF(Journal!$E$3:$E$231,"61352. Autres locations mobilières",Journal!$F$3:$F$231)</f>
        <v>0</v>
      </c>
      <c r="D18" s="78">
        <v>7715</v>
      </c>
      <c r="E18" s="67" t="s">
        <v>68</v>
      </c>
      <c r="F18" s="70">
        <f>SUMIF(Journal!$E$3:$E$231,"7715. Participation aux frais",Journal!$G$3:$G$231)+SUMIF(Journal!$E$3:$E$231,"7715. Participation aux frais",Journal!$J$3:$J$231)</f>
        <v>0</v>
      </c>
    </row>
    <row r="19" spans="1:7" ht="15.75" customHeight="1" x14ac:dyDescent="0.25">
      <c r="A19" s="111">
        <v>6155</v>
      </c>
      <c r="B19" s="93" t="s">
        <v>121</v>
      </c>
      <c r="C19" s="68">
        <f>SUMIF(Journal!$E$3:$E$231,"6155. Entretien et réparations sur biens mobiliers",Journal!$I$3:$I$231)+SUMIF(Journal!$E$3:$E$231,"6155. Entretien et réparations sur biens mobiliers",Journal!$F$3:$F$231)</f>
        <v>0</v>
      </c>
      <c r="D19" s="78">
        <v>778</v>
      </c>
      <c r="E19" s="93" t="s">
        <v>158</v>
      </c>
      <c r="F19" s="70">
        <f>SUMIF(Journal!$E$3:$E$231,"778. Autres produits exceptionnels",Journal!$G$3:$G$231)+SUMIF(Journal!$E$3:$E$231,"778. Autres produits exceptionnels",Journal!$J$3:$J$231)</f>
        <v>0</v>
      </c>
    </row>
    <row r="20" spans="1:7" ht="15.75" customHeight="1" x14ac:dyDescent="0.25">
      <c r="A20" s="111">
        <v>6156</v>
      </c>
      <c r="B20" s="93" t="s">
        <v>122</v>
      </c>
      <c r="C20" s="68">
        <f>SUMIF(Journal!$E$3:$E$231,"6156. Maintenance",Journal!$I$3:$I$231)+SUMIF(Journal!$E$3:$E$231,"6156. Maintenance",Journal!$F$3:$F$231)</f>
        <v>0</v>
      </c>
      <c r="D20" s="78"/>
      <c r="E20" s="71"/>
      <c r="F20" s="68"/>
    </row>
    <row r="21" spans="1:7" s="147" customFormat="1" ht="15.75" customHeight="1" x14ac:dyDescent="0.25">
      <c r="A21" s="111">
        <v>6180</v>
      </c>
      <c r="B21" s="93" t="s">
        <v>205</v>
      </c>
      <c r="C21" s="68">
        <f>SUMIF(Journal!$E$3:$E$231,"6180. Répartition bénéfice camp",Journal!$I$3:$I$231)+SUMIF(Journal!$E$3:$E$231,"6180. Répartition bénéfice camp",Journal!$F$3:$F$231)</f>
        <v>0</v>
      </c>
      <c r="D21" s="78"/>
      <c r="E21" s="71"/>
      <c r="F21" s="68"/>
    </row>
    <row r="22" spans="1:7" ht="15.75" customHeight="1" x14ac:dyDescent="0.25">
      <c r="A22" s="113">
        <v>6184</v>
      </c>
      <c r="B22" s="67" t="s">
        <v>128</v>
      </c>
      <c r="C22" s="68">
        <f>SUMIF(Journal!$E$3:$E$231,"6184. Cotisations et BI",Journal!$I$3:$I$231)+SUMIF(Journal!$E$3:$E$231,"6184. Cotisations et BI",Journal!$F$3:$F$231)</f>
        <v>0</v>
      </c>
      <c r="D22" s="78"/>
      <c r="E22" s="71"/>
      <c r="F22" s="70"/>
    </row>
    <row r="23" spans="1:7" ht="15.75" customHeight="1" x14ac:dyDescent="0.25">
      <c r="A23" s="111">
        <v>6231</v>
      </c>
      <c r="B23" s="65" t="s">
        <v>49</v>
      </c>
      <c r="C23" s="68">
        <f>SUMIF(Journal!$E$3:$E$231,"6231. Publicité, annonces et insertions",Journal!$I$3:$I$231)+SUMIF(Journal!$E$3:$E$231,"6231. Publicité, annonces et insertions",Journal!$F$3:$F$231)</f>
        <v>0</v>
      </c>
      <c r="D23" s="78"/>
      <c r="E23" s="71"/>
      <c r="F23" s="70"/>
    </row>
    <row r="24" spans="1:7" ht="15.75" customHeight="1" x14ac:dyDescent="0.25">
      <c r="A24" s="111">
        <v>6236</v>
      </c>
      <c r="B24" s="67" t="s">
        <v>21</v>
      </c>
      <c r="C24" s="68">
        <f>SUMIF(Journal!$E$3:$E$231,"6236. Catalogues et imprimés",Journal!$I$3:$I$231)+SUMIF(Journal!$E$3:$E$231,"6236. Catalogues et imprimés",Journal!$F$3:$F$231)</f>
        <v>0</v>
      </c>
      <c r="D24" s="78"/>
      <c r="E24" s="71"/>
      <c r="F24" s="70"/>
    </row>
    <row r="25" spans="1:7" ht="15.75" customHeight="1" x14ac:dyDescent="0.25">
      <c r="A25" s="111">
        <v>6237</v>
      </c>
      <c r="B25" s="67" t="s">
        <v>50</v>
      </c>
      <c r="C25" s="68">
        <f>SUMIF(Journal!$E$3:$E$231,"6237. Publications (calendriers, revues…)",Journal!$I$3:$I$231)+SUMIF(Journal!$E$3:$E$231,"6237. Publications (calendriers, revues…)",Journal!$F$3:$F$231)</f>
        <v>0</v>
      </c>
      <c r="D25" s="78"/>
      <c r="E25" s="71"/>
      <c r="F25" s="70"/>
    </row>
    <row r="26" spans="1:7" ht="15.75" customHeight="1" x14ac:dyDescent="0.25">
      <c r="A26" s="111">
        <v>624</v>
      </c>
      <c r="B26" s="67" t="s">
        <v>141</v>
      </c>
      <c r="C26" s="68">
        <f>SUMIF(Journal!$E$3:$E$231,"624. Frais de port",Journal!$I$3:$I$231)+SUMIF(Journal!$E$3:$E$231,"624. Frais de port",Journal!$F$3:$F$231)</f>
        <v>0</v>
      </c>
      <c r="D26" s="78"/>
      <c r="E26" s="71"/>
      <c r="F26" s="70"/>
    </row>
    <row r="27" spans="1:7" ht="15.75" customHeight="1" x14ac:dyDescent="0.25">
      <c r="A27" s="111">
        <v>6251</v>
      </c>
      <c r="B27" s="65" t="s">
        <v>136</v>
      </c>
      <c r="C27" s="68">
        <f>SUMIF(Journal!$E$3:$E$231,"6251. Voyages et déplacements (formations, AG…)",Journal!$I$3:$I$231)+SUMIF(Journal!$E$3:$E$231,"6251. Voyages et déplacements (formations, AG…)",Journal!$F$3:$F$231)</f>
        <v>0</v>
      </c>
      <c r="D27" s="78"/>
      <c r="E27" s="71"/>
      <c r="F27" s="70"/>
    </row>
    <row r="28" spans="1:7" ht="15.75" customHeight="1" x14ac:dyDescent="0.25">
      <c r="A28" s="111">
        <v>6252</v>
      </c>
      <c r="B28" s="65" t="s">
        <v>53</v>
      </c>
      <c r="C28" s="68">
        <f>SUMIF(Journal!$E$3:$E$231,"6252. Restauration, Hébergement",Journal!$I$3:$I$231)+SUMIF(Journal!$E$3:$E$231,"6252. Restauration, Hébergement",Journal!$F$3:$F$231)</f>
        <v>0</v>
      </c>
      <c r="D28" s="78"/>
      <c r="E28" s="71"/>
      <c r="F28" s="70"/>
    </row>
    <row r="29" spans="1:7" ht="15.75" customHeight="1" x14ac:dyDescent="0.25">
      <c r="A29" s="111">
        <v>6261</v>
      </c>
      <c r="B29" s="65" t="s">
        <v>137</v>
      </c>
      <c r="C29" s="68">
        <f>SUMIF(Journal!$E$3:$E$231,"6261. Frais postaux",Journal!$I$3:$I$231)+SUMIF(Journal!$E$3:$E$231,"6261. Frais postaux",Journal!$F$3:$F$231)</f>
        <v>0</v>
      </c>
      <c r="D29" s="78"/>
      <c r="E29" s="71"/>
      <c r="F29" s="68"/>
    </row>
    <row r="30" spans="1:7" ht="15.75" customHeight="1" x14ac:dyDescent="0.25">
      <c r="A30" s="111">
        <v>627</v>
      </c>
      <c r="B30" s="65" t="s">
        <v>139</v>
      </c>
      <c r="C30" s="68">
        <f>SUMIF(Journal!$E$3:$E$231,"627. Services et frais bancaires",Journal!$I$3:$I$231)+SUMIF(Journal!$E$3:$E$231,"627. Services et frais bancairess",Journal!$F$3:$F$231)</f>
        <v>0</v>
      </c>
      <c r="D30" s="78"/>
      <c r="E30" s="71"/>
      <c r="F30" s="68"/>
    </row>
    <row r="31" spans="1:7" ht="15.75" customHeight="1" x14ac:dyDescent="0.3">
      <c r="A31" s="111">
        <v>6465</v>
      </c>
      <c r="B31" s="67" t="s">
        <v>140</v>
      </c>
      <c r="C31" s="68">
        <f>SUMIF(Journal!$E$3:$E$231,"6465. Pharmacie",Journal!$I$3:$I$231)+SUMIF(Journal!$E$3:$E$231,"6465. Pharmacie",Journal!$F$3:$F$231)</f>
        <v>0</v>
      </c>
      <c r="D31" s="78"/>
      <c r="E31" s="71"/>
      <c r="F31" s="72"/>
      <c r="G31" s="16"/>
    </row>
    <row r="32" spans="1:7" ht="15.75" customHeight="1" x14ac:dyDescent="0.3">
      <c r="A32" s="78">
        <v>6481</v>
      </c>
      <c r="B32" s="67" t="s">
        <v>54</v>
      </c>
      <c r="C32" s="68">
        <f>SUMIF(Journal!$E$3:$E$231,"6481. Formation",Journal!$I$3:$I$231)+SUMIF(Journal!$E$3:$E$231,"6481. Formation",Journal!$F$3:$F$231)</f>
        <v>0</v>
      </c>
      <c r="D32" s="78"/>
      <c r="E32" s="71"/>
      <c r="F32" s="72"/>
      <c r="G32" s="16"/>
    </row>
    <row r="33" spans="1:7" ht="15.75" customHeight="1" x14ac:dyDescent="0.3">
      <c r="A33" s="78">
        <v>658</v>
      </c>
      <c r="B33" s="67" t="s">
        <v>25</v>
      </c>
      <c r="C33" s="68">
        <f>SUMIF(Journal!$E$3:$E$231,"658. Charges diverses de gestion courante",Journal!$I$3:$I$231)+SUMIF(Journal!$E$3:$E$231,"658. Charges diverses de gestion courante",Journal!$F$3:$F$231)</f>
        <v>0</v>
      </c>
      <c r="D33" s="78"/>
      <c r="E33" s="71"/>
      <c r="F33" s="72"/>
      <c r="G33" s="16"/>
    </row>
    <row r="34" spans="1:7" ht="15.75" customHeight="1" x14ac:dyDescent="0.3">
      <c r="A34" s="78">
        <v>6616</v>
      </c>
      <c r="B34" s="93" t="s">
        <v>146</v>
      </c>
      <c r="C34" s="68">
        <f>SUMIF(Journal!$E$3:$E$231,"6616. Intérêts bancaires",Journal!$I$3:$I$231)+SUMIF(Journal!$E$3:$E$231,"6616. Intérêts bancaires",Journal!$F$3:$F$231)</f>
        <v>0</v>
      </c>
      <c r="D34" s="78"/>
      <c r="E34" s="71"/>
      <c r="F34" s="72"/>
      <c r="G34" s="16"/>
    </row>
    <row r="35" spans="1:7" ht="15.75" customHeight="1" x14ac:dyDescent="0.3">
      <c r="A35" s="78">
        <v>6712</v>
      </c>
      <c r="B35" s="67" t="s">
        <v>187</v>
      </c>
      <c r="C35" s="68">
        <f>SUMIF(Journal!$E$3:$E$231,"6712. Pénalités, amendes",Journal!$I$3:$I$231)+SUMIF(Journal!$E$3:$E$231,"6712. Pénalités, amendes",Journal!$F$3:$F$231)</f>
        <v>0</v>
      </c>
      <c r="D35" s="78"/>
      <c r="E35" s="71"/>
      <c r="F35" s="72"/>
      <c r="G35" s="16"/>
    </row>
    <row r="36" spans="1:7" ht="15.75" customHeight="1" x14ac:dyDescent="0.3">
      <c r="A36" s="79">
        <v>6718</v>
      </c>
      <c r="B36" s="67" t="s">
        <v>150</v>
      </c>
      <c r="C36" s="68">
        <f>SUMIF(Journal!$E$3:$E$231,"6718. Autres charges exceptionnelles sur opérations de gestion",Journal!$I$3:$I$231)+SUMIF(Journal!$E$3:$E$231,"6718. Autres charges exceptionnelles sur opérations de gestion",Journal!$F$3:$F$231)</f>
        <v>0</v>
      </c>
      <c r="D36" s="78"/>
      <c r="E36" s="71"/>
      <c r="F36" s="72"/>
      <c r="G36" s="16"/>
    </row>
    <row r="37" spans="1:7" ht="15.75" customHeight="1" x14ac:dyDescent="0.25">
      <c r="A37" s="64"/>
      <c r="B37" s="77"/>
      <c r="C37" s="68"/>
      <c r="D37" s="78"/>
      <c r="E37" s="73"/>
      <c r="F37" s="68"/>
    </row>
    <row r="38" spans="1:7" ht="15.75" customHeight="1" x14ac:dyDescent="0.3">
      <c r="A38" s="13"/>
      <c r="B38" s="17" t="s">
        <v>39</v>
      </c>
      <c r="C38" s="10">
        <f>SUM(C5:C37)</f>
        <v>0</v>
      </c>
      <c r="E38" s="17" t="s">
        <v>39</v>
      </c>
      <c r="F38" s="10">
        <f>SUM(F5:F37)</f>
        <v>0</v>
      </c>
    </row>
    <row r="39" spans="1:7" ht="15.75" customHeight="1" x14ac:dyDescent="0.3">
      <c r="B39" s="18"/>
      <c r="C39" s="19"/>
      <c r="E39" s="13"/>
      <c r="F39" s="10"/>
    </row>
    <row r="40" spans="1:7" ht="15.5" x14ac:dyDescent="0.35">
      <c r="B40" s="20" t="s">
        <v>40</v>
      </c>
      <c r="C40" s="21">
        <f>F38-C38</f>
        <v>0</v>
      </c>
    </row>
    <row r="42" spans="1:7" ht="12.5" x14ac:dyDescent="0.25">
      <c r="B42" s="13"/>
    </row>
    <row r="43" spans="1:7" ht="15.75" customHeight="1" x14ac:dyDescent="0.25">
      <c r="D43" s="79">
        <v>875</v>
      </c>
      <c r="E43" s="93" t="s">
        <v>169</v>
      </c>
      <c r="F43" s="68">
        <f>SUMIF(Journal!$E$3:$E$231,"875. Dons en nature",Journal!$G$3:$G$231)+SUMIF(Journal!$E$3:$E$231,"875. Dons en nature",Journal!$J$3:$J$231)</f>
        <v>0</v>
      </c>
    </row>
  </sheetData>
  <sheetProtection algorithmName="SHA-512" hashValue="qU/Mo8TPhcAx+VifdWaqyW381OjoJtqtyQbTnJvja+pvMNW8q2EuQGUPQE8qcBn4W1TGkLQQo7GAw1DkZ4YOBQ==" saltValue="GLHPm8MAPTNri1aV2naTLg==" spinCount="100000" sheet="1" objects="1" scenarios="1"/>
  <mergeCells count="2">
    <mergeCell ref="A3:C3"/>
    <mergeCell ref="D3:F3"/>
  </mergeCells>
  <conditionalFormatting sqref="F39">
    <cfRule type="cellIs" dxfId="2" priority="1" operator="greaterThanOrEqual">
      <formula>0</formula>
    </cfRule>
  </conditionalFormatting>
  <conditionalFormatting sqref="C40">
    <cfRule type="cellIs" dxfId="1" priority="2" operator="greaterThanOrEqual">
      <formula>0</formula>
    </cfRule>
  </conditionalFormatting>
  <conditionalFormatting sqref="C40">
    <cfRule type="cellIs" dxfId="0" priority="3" operator="lessThan">
      <formula>0</formula>
    </cfRule>
  </conditionalFormatting>
  <dataValidations count="1">
    <dataValidation type="list" allowBlank="1" showDropDown="1" showInputMessage="1" showErrorMessage="1" sqref="E5:E18" xr:uid="{00000000-0002-0000-0300-000000000000}">
      <formula1>$A$1:$A$47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0C65-4379-47EC-9EF9-DC153B6B78E6}">
  <dimension ref="A1:I58"/>
  <sheetViews>
    <sheetView zoomScaleNormal="100" workbookViewId="0">
      <selection activeCell="H8" sqref="H8"/>
    </sheetView>
  </sheetViews>
  <sheetFormatPr baseColWidth="10" defaultColWidth="11.453125" defaultRowHeight="12.5" x14ac:dyDescent="0.25"/>
  <cols>
    <col min="1" max="6" width="11.453125" style="131"/>
    <col min="7" max="7" width="15.1796875" style="131" bestFit="1" customWidth="1"/>
    <col min="8" max="16384" width="11.453125" style="131"/>
  </cols>
  <sheetData>
    <row r="1" spans="1:9" s="118" customFormat="1" x14ac:dyDescent="0.25"/>
    <row r="2" spans="1:9" s="118" customFormat="1" ht="14.5" x14ac:dyDescent="0.35">
      <c r="G2" s="191" t="s">
        <v>218</v>
      </c>
      <c r="H2" s="131"/>
      <c r="I2" s="131"/>
    </row>
    <row r="3" spans="1:9" s="118" customFormat="1" ht="14.5" x14ac:dyDescent="0.35">
      <c r="G3" s="192" t="s">
        <v>219</v>
      </c>
      <c r="H3" s="131"/>
      <c r="I3" s="131"/>
    </row>
    <row r="4" spans="1:9" s="118" customFormat="1" x14ac:dyDescent="0.25">
      <c r="G4" s="131"/>
      <c r="H4" s="131"/>
      <c r="I4" s="131"/>
    </row>
    <row r="5" spans="1:9" s="118" customFormat="1" x14ac:dyDescent="0.25">
      <c r="G5" s="131"/>
      <c r="H5" s="131"/>
      <c r="I5" s="131"/>
    </row>
    <row r="6" spans="1:9" s="118" customFormat="1" ht="14.5" x14ac:dyDescent="0.35">
      <c r="G6" s="192" t="s">
        <v>220</v>
      </c>
      <c r="H6" s="131"/>
      <c r="I6" s="131"/>
    </row>
    <row r="7" spans="1:9" s="118" customFormat="1" x14ac:dyDescent="0.25">
      <c r="G7" s="131"/>
      <c r="H7" s="131"/>
      <c r="I7" s="131"/>
    </row>
    <row r="8" spans="1:9" s="118" customFormat="1" x14ac:dyDescent="0.25">
      <c r="G8" s="131"/>
      <c r="H8" s="131"/>
      <c r="I8" s="131"/>
    </row>
    <row r="9" spans="1:9" s="118" customFormat="1" x14ac:dyDescent="0.25">
      <c r="G9" s="131"/>
      <c r="H9" s="131"/>
      <c r="I9" s="131"/>
    </row>
    <row r="10" spans="1:9" s="118" customFormat="1" x14ac:dyDescent="0.25">
      <c r="G10" s="131"/>
      <c r="H10" s="131"/>
      <c r="I10" s="131"/>
    </row>
    <row r="11" spans="1:9" s="118" customFormat="1" ht="15.5" x14ac:dyDescent="0.35">
      <c r="A11" s="117"/>
      <c r="B11" s="117"/>
      <c r="C11" s="117"/>
      <c r="D11" s="117"/>
      <c r="E11" s="117"/>
      <c r="F11" s="117"/>
      <c r="G11" s="117"/>
      <c r="H11" s="117"/>
      <c r="I11" s="117"/>
    </row>
    <row r="12" spans="1:9" s="118" customFormat="1" ht="15.5" x14ac:dyDescent="0.35">
      <c r="A12" s="130" t="s">
        <v>211</v>
      </c>
      <c r="B12" s="130"/>
      <c r="C12" s="130"/>
      <c r="D12" s="130"/>
      <c r="E12" s="130"/>
      <c r="F12" s="130"/>
      <c r="G12" s="117"/>
      <c r="H12" s="117"/>
      <c r="I12" s="117"/>
    </row>
    <row r="13" spans="1:9" s="118" customFormat="1" ht="15.5" x14ac:dyDescent="0.35">
      <c r="A13" s="117"/>
      <c r="B13" s="117"/>
      <c r="C13" s="117"/>
      <c r="D13" s="117"/>
      <c r="E13" s="117"/>
      <c r="F13" s="117"/>
      <c r="G13" s="117"/>
      <c r="H13" s="117"/>
      <c r="I13" s="117"/>
    </row>
    <row r="14" spans="1:9" ht="29.5" x14ac:dyDescent="0.25">
      <c r="A14" s="161" t="s">
        <v>212</v>
      </c>
      <c r="B14" s="161"/>
      <c r="C14" s="161"/>
      <c r="D14" s="161"/>
      <c r="E14" s="161"/>
      <c r="F14" s="161"/>
      <c r="G14" s="161"/>
      <c r="H14" s="161"/>
      <c r="I14" s="161"/>
    </row>
    <row r="15" spans="1:9" s="118" customFormat="1" ht="15.5" x14ac:dyDescent="0.35">
      <c r="A15" s="117"/>
      <c r="B15" s="117"/>
      <c r="C15" s="117"/>
      <c r="D15" s="117"/>
      <c r="E15" s="117"/>
      <c r="F15" s="117"/>
      <c r="G15" s="117"/>
      <c r="H15" s="117"/>
      <c r="I15" s="117"/>
    </row>
    <row r="16" spans="1:9" ht="15.5" x14ac:dyDescent="0.35">
      <c r="B16" s="132" t="s">
        <v>216</v>
      </c>
      <c r="C16" s="120"/>
      <c r="D16" s="133"/>
      <c r="E16" s="133"/>
      <c r="F16" s="132"/>
      <c r="G16" s="132"/>
      <c r="H16" s="130"/>
      <c r="I16" s="130"/>
    </row>
    <row r="17" spans="2:9" s="118" customFormat="1" ht="15.5" x14ac:dyDescent="0.35">
      <c r="B17" s="119"/>
      <c r="C17" s="120"/>
      <c r="D17" s="120"/>
      <c r="E17" s="120"/>
      <c r="F17" s="119"/>
      <c r="G17" s="119"/>
      <c r="H17" s="117"/>
      <c r="I17" s="117"/>
    </row>
    <row r="18" spans="2:9" s="118" customFormat="1" ht="15.5" x14ac:dyDescent="0.35">
      <c r="B18" s="119"/>
      <c r="C18" s="120"/>
      <c r="D18" s="120"/>
      <c r="E18" s="119" t="s">
        <v>188</v>
      </c>
      <c r="F18" s="119"/>
      <c r="G18" s="121">
        <f>Journal!H231</f>
        <v>0</v>
      </c>
      <c r="H18" s="117"/>
      <c r="I18" s="117"/>
    </row>
    <row r="19" spans="2:9" s="118" customFormat="1" ht="15.5" x14ac:dyDescent="0.35">
      <c r="B19" s="119"/>
      <c r="C19" s="120"/>
      <c r="D19" s="120"/>
      <c r="E19" s="119" t="s">
        <v>189</v>
      </c>
      <c r="F19" s="119"/>
      <c r="G19" s="121">
        <f>Journal!K231</f>
        <v>0</v>
      </c>
      <c r="H19" s="117"/>
      <c r="I19" s="117"/>
    </row>
    <row r="20" spans="2:9" s="118" customFormat="1" ht="15.5" x14ac:dyDescent="0.35">
      <c r="B20" s="119"/>
      <c r="C20" s="119"/>
      <c r="D20" s="120"/>
      <c r="E20" s="119"/>
      <c r="F20" s="119"/>
      <c r="G20" s="119"/>
      <c r="H20" s="117"/>
      <c r="I20" s="117"/>
    </row>
    <row r="21" spans="2:9" s="118" customFormat="1" ht="15.5" x14ac:dyDescent="0.35">
      <c r="B21" s="119"/>
      <c r="C21" s="119"/>
      <c r="D21" s="120"/>
      <c r="E21" s="122" t="s">
        <v>190</v>
      </c>
      <c r="F21" s="122"/>
      <c r="G21" s="123">
        <f>SUM(G18:G19)</f>
        <v>0</v>
      </c>
      <c r="H21" s="117"/>
      <c r="I21" s="117"/>
    </row>
    <row r="22" spans="2:9" s="118" customFormat="1" ht="15.5" x14ac:dyDescent="0.35">
      <c r="B22" s="117"/>
      <c r="C22" s="117"/>
      <c r="E22" s="117"/>
      <c r="F22" s="117"/>
      <c r="G22" s="117"/>
      <c r="H22" s="117"/>
      <c r="I22" s="117"/>
    </row>
    <row r="23" spans="2:9" s="118" customFormat="1" ht="15.5" x14ac:dyDescent="0.35">
      <c r="B23" s="117"/>
      <c r="C23" s="117"/>
      <c r="E23" s="117"/>
      <c r="F23" s="117"/>
      <c r="G23" s="117"/>
      <c r="H23" s="117"/>
      <c r="I23" s="117"/>
    </row>
    <row r="24" spans="2:9" ht="15.5" x14ac:dyDescent="0.35">
      <c r="B24" s="132" t="s">
        <v>217</v>
      </c>
      <c r="C24" s="119"/>
      <c r="D24" s="133"/>
      <c r="E24" s="132"/>
      <c r="F24" s="132"/>
      <c r="G24" s="132"/>
      <c r="H24" s="130"/>
      <c r="I24" s="130"/>
    </row>
    <row r="25" spans="2:9" s="118" customFormat="1" ht="15.5" x14ac:dyDescent="0.35">
      <c r="B25" s="119"/>
      <c r="C25" s="119"/>
      <c r="D25" s="120"/>
      <c r="E25" s="119"/>
      <c r="F25" s="119"/>
      <c r="G25" s="119"/>
      <c r="H25" s="117"/>
      <c r="I25" s="117"/>
    </row>
    <row r="26" spans="2:9" s="118" customFormat="1" ht="15.5" x14ac:dyDescent="0.35">
      <c r="B26" s="119"/>
      <c r="C26" s="119"/>
      <c r="D26" s="120"/>
      <c r="E26" s="119" t="s">
        <v>191</v>
      </c>
      <c r="F26" s="119"/>
      <c r="G26" s="121">
        <f>Journal!H3</f>
        <v>0</v>
      </c>
      <c r="H26" s="117"/>
      <c r="I26" s="117"/>
    </row>
    <row r="27" spans="2:9" s="118" customFormat="1" ht="15.5" x14ac:dyDescent="0.35">
      <c r="B27" s="119"/>
      <c r="C27" s="119"/>
      <c r="D27" s="120"/>
      <c r="E27" s="119" t="s">
        <v>192</v>
      </c>
      <c r="F27" s="119"/>
      <c r="G27" s="121">
        <f>Journal!K3</f>
        <v>0</v>
      </c>
      <c r="H27" s="117"/>
      <c r="I27" s="117"/>
    </row>
    <row r="28" spans="2:9" s="118" customFormat="1" ht="15.5" x14ac:dyDescent="0.35">
      <c r="B28" s="119"/>
      <c r="C28" s="119"/>
      <c r="D28" s="120"/>
      <c r="E28" s="119"/>
      <c r="F28" s="119"/>
      <c r="G28" s="119"/>
      <c r="H28" s="117"/>
      <c r="I28" s="117"/>
    </row>
    <row r="29" spans="2:9" s="118" customFormat="1" ht="15.5" x14ac:dyDescent="0.35">
      <c r="B29" s="119"/>
      <c r="C29" s="119"/>
      <c r="D29" s="120"/>
      <c r="E29" s="122" t="s">
        <v>193</v>
      </c>
      <c r="F29" s="122"/>
      <c r="G29" s="123">
        <f>SUM(G26:G27)</f>
        <v>0</v>
      </c>
      <c r="H29" s="117"/>
      <c r="I29" s="117"/>
    </row>
    <row r="30" spans="2:9" s="118" customFormat="1" ht="15.5" x14ac:dyDescent="0.35">
      <c r="B30" s="117"/>
      <c r="C30" s="117"/>
      <c r="E30" s="117"/>
      <c r="F30" s="117"/>
      <c r="G30" s="117"/>
      <c r="H30" s="117"/>
      <c r="I30" s="117"/>
    </row>
    <row r="31" spans="2:9" s="118" customFormat="1" ht="15.5" x14ac:dyDescent="0.35">
      <c r="B31" s="117"/>
      <c r="C31" s="117"/>
      <c r="E31" s="117"/>
      <c r="F31" s="117"/>
      <c r="G31" s="117"/>
      <c r="H31" s="117"/>
      <c r="I31" s="117"/>
    </row>
    <row r="32" spans="2:9" s="118" customFormat="1" ht="15.5" x14ac:dyDescent="0.35">
      <c r="B32" s="124" t="s">
        <v>194</v>
      </c>
      <c r="C32" s="124"/>
      <c r="D32" s="125"/>
      <c r="E32" s="126" t="s">
        <v>195</v>
      </c>
      <c r="F32" s="126"/>
      <c r="G32" s="127">
        <f>G21-G29</f>
        <v>0</v>
      </c>
      <c r="H32" s="117"/>
      <c r="I32" s="117"/>
    </row>
    <row r="33" spans="1:9" s="118" customFormat="1" ht="15.5" x14ac:dyDescent="0.35">
      <c r="B33" s="117"/>
      <c r="C33" s="117"/>
      <c r="D33" s="117"/>
      <c r="E33" s="117"/>
      <c r="F33" s="117"/>
      <c r="G33" s="117"/>
      <c r="H33" s="117"/>
      <c r="I33" s="117"/>
    </row>
    <row r="34" spans="1:9" s="118" customFormat="1" ht="15.5" x14ac:dyDescent="0.35">
      <c r="B34" s="117"/>
      <c r="C34" s="117"/>
      <c r="D34" s="117"/>
      <c r="E34" s="117"/>
      <c r="F34" s="117"/>
      <c r="G34" s="117"/>
      <c r="H34" s="117"/>
      <c r="I34" s="117"/>
    </row>
    <row r="35" spans="1:9" s="118" customFormat="1" ht="15.5" x14ac:dyDescent="0.35">
      <c r="B35" s="128" t="s">
        <v>196</v>
      </c>
      <c r="C35" s="128"/>
      <c r="D35" s="128"/>
      <c r="E35" s="129" t="s">
        <v>197</v>
      </c>
      <c r="F35" s="129"/>
      <c r="G35" s="134">
        <f>Synthèse!F38</f>
        <v>0</v>
      </c>
      <c r="H35" s="117"/>
      <c r="I35" s="117"/>
    </row>
    <row r="36" spans="1:9" s="118" customFormat="1" ht="15.5" x14ac:dyDescent="0.35">
      <c r="B36" s="117"/>
      <c r="C36" s="117"/>
      <c r="D36" s="117"/>
      <c r="E36" s="117"/>
      <c r="F36" s="117"/>
      <c r="G36" s="117"/>
      <c r="H36" s="117"/>
      <c r="I36" s="117"/>
    </row>
    <row r="37" spans="1:9" s="118" customFormat="1" ht="15.5" x14ac:dyDescent="0.35">
      <c r="B37" s="117"/>
      <c r="C37" s="117"/>
      <c r="D37" s="117"/>
      <c r="E37" s="117"/>
      <c r="F37" s="117"/>
      <c r="G37" s="117"/>
      <c r="H37" s="117"/>
      <c r="I37" s="117"/>
    </row>
    <row r="38" spans="1:9" s="118" customFormat="1" ht="15.5" x14ac:dyDescent="0.35">
      <c r="B38" s="128" t="s">
        <v>198</v>
      </c>
      <c r="C38" s="128"/>
      <c r="D38" s="128"/>
      <c r="E38" s="129" t="s">
        <v>199</v>
      </c>
      <c r="F38" s="129"/>
      <c r="G38" s="135">
        <f>Synthèse!C38</f>
        <v>0</v>
      </c>
      <c r="H38" s="117"/>
      <c r="I38" s="117"/>
    </row>
    <row r="39" spans="1:9" s="118" customFormat="1" ht="15.5" x14ac:dyDescent="0.35">
      <c r="B39" s="117"/>
      <c r="C39" s="117"/>
      <c r="D39" s="117"/>
      <c r="E39" s="117"/>
      <c r="F39" s="117"/>
      <c r="G39" s="117"/>
      <c r="H39" s="117"/>
      <c r="I39" s="117"/>
    </row>
    <row r="40" spans="1:9" s="118" customFormat="1" ht="15.5" x14ac:dyDescent="0.35">
      <c r="B40" s="117"/>
      <c r="C40" s="117"/>
      <c r="D40" s="117"/>
      <c r="E40" s="117"/>
      <c r="F40" s="117"/>
      <c r="G40" s="117"/>
      <c r="H40" s="117"/>
      <c r="I40" s="117"/>
    </row>
    <row r="41" spans="1:9" s="118" customFormat="1" ht="15.5" x14ac:dyDescent="0.35">
      <c r="B41" s="124" t="s">
        <v>200</v>
      </c>
      <c r="C41" s="124"/>
      <c r="D41" s="124"/>
      <c r="E41" s="126" t="s">
        <v>201</v>
      </c>
      <c r="F41" s="126"/>
      <c r="G41" s="136">
        <f>G35-G38</f>
        <v>0</v>
      </c>
      <c r="H41" s="117"/>
      <c r="I41" s="117"/>
    </row>
    <row r="42" spans="1:9" s="118" customFormat="1" ht="15.5" x14ac:dyDescent="0.35">
      <c r="B42" s="117"/>
      <c r="C42" s="117"/>
      <c r="D42" s="117"/>
      <c r="E42" s="117"/>
      <c r="F42" s="117"/>
      <c r="G42" s="117"/>
      <c r="H42" s="117"/>
      <c r="I42" s="117"/>
    </row>
    <row r="43" spans="1:9" s="118" customFormat="1" ht="15.5" x14ac:dyDescent="0.35">
      <c r="B43" s="117"/>
      <c r="C43" s="117"/>
      <c r="D43" s="117"/>
      <c r="E43" s="117"/>
      <c r="F43" s="117"/>
      <c r="G43" s="117"/>
      <c r="H43" s="117"/>
      <c r="I43" s="117"/>
    </row>
    <row r="44" spans="1:9" s="118" customFormat="1" ht="15.5" x14ac:dyDescent="0.35">
      <c r="B44" s="164" t="s">
        <v>202</v>
      </c>
      <c r="C44" s="164"/>
      <c r="D44" s="117"/>
      <c r="E44" s="117"/>
      <c r="F44" s="117"/>
      <c r="G44" s="117"/>
      <c r="H44" s="117"/>
      <c r="I44" s="117"/>
    </row>
    <row r="45" spans="1:9" s="118" customFormat="1" ht="15.5" x14ac:dyDescent="0.35">
      <c r="A45" s="117"/>
      <c r="B45" s="117"/>
      <c r="C45" s="117"/>
      <c r="D45" s="117"/>
      <c r="E45" s="117"/>
      <c r="F45" s="117"/>
      <c r="G45" s="117"/>
      <c r="H45" s="117"/>
      <c r="I45" s="117"/>
    </row>
    <row r="46" spans="1:9" ht="15.5" x14ac:dyDescent="0.35">
      <c r="A46" s="130"/>
      <c r="B46" s="130"/>
      <c r="C46" s="130"/>
      <c r="D46" s="130"/>
      <c r="E46" s="130"/>
      <c r="F46" s="130"/>
      <c r="G46" s="130"/>
      <c r="H46" s="130"/>
      <c r="I46" s="130"/>
    </row>
    <row r="47" spans="1:9" ht="15.5" x14ac:dyDescent="0.35">
      <c r="A47" s="130"/>
      <c r="B47" s="130"/>
      <c r="C47" s="130" t="s">
        <v>203</v>
      </c>
      <c r="D47" s="130"/>
      <c r="E47" s="130"/>
      <c r="F47" s="130"/>
      <c r="G47" s="130"/>
      <c r="H47" s="130"/>
      <c r="I47" s="130"/>
    </row>
    <row r="48" spans="1:9" ht="15.5" x14ac:dyDescent="0.35">
      <c r="A48" s="130"/>
      <c r="B48" s="130"/>
      <c r="C48" s="130"/>
      <c r="D48" s="130"/>
      <c r="E48" s="130"/>
      <c r="F48" s="130"/>
      <c r="G48" s="130"/>
      <c r="H48" s="130"/>
      <c r="I48" s="130"/>
    </row>
    <row r="49" spans="1:9" ht="15.5" x14ac:dyDescent="0.35">
      <c r="A49" s="130"/>
      <c r="B49" s="130"/>
      <c r="C49" s="130" t="s">
        <v>213</v>
      </c>
      <c r="D49" s="130"/>
      <c r="E49" s="130"/>
      <c r="F49" s="130"/>
      <c r="G49" s="130"/>
      <c r="H49" s="130"/>
      <c r="I49" s="130"/>
    </row>
    <row r="50" spans="1:9" ht="15.5" x14ac:dyDescent="0.35">
      <c r="A50" s="130"/>
      <c r="B50" s="130"/>
      <c r="C50" s="130"/>
      <c r="D50" s="130"/>
      <c r="E50" s="130"/>
      <c r="F50" s="130"/>
      <c r="G50" s="130"/>
      <c r="H50" s="130"/>
      <c r="I50" s="130"/>
    </row>
    <row r="51" spans="1:9" ht="15.5" x14ac:dyDescent="0.35">
      <c r="A51" s="130"/>
      <c r="B51" s="130"/>
      <c r="C51" s="130" t="s">
        <v>214</v>
      </c>
      <c r="D51" s="130"/>
      <c r="E51" s="130"/>
      <c r="F51" s="130" t="s">
        <v>215</v>
      </c>
      <c r="G51" s="130"/>
      <c r="H51" s="130"/>
      <c r="I51" s="130"/>
    </row>
    <row r="52" spans="1:9" ht="15.5" x14ac:dyDescent="0.35">
      <c r="A52" s="130"/>
      <c r="B52" s="130"/>
      <c r="C52" s="130"/>
      <c r="D52" s="130"/>
      <c r="E52" s="130"/>
      <c r="F52" s="130"/>
      <c r="G52" s="130"/>
      <c r="H52" s="130"/>
      <c r="I52" s="130"/>
    </row>
    <row r="53" spans="1:9" ht="15.5" x14ac:dyDescent="0.35">
      <c r="A53" s="130"/>
      <c r="B53" s="130"/>
      <c r="C53" s="130"/>
      <c r="D53" s="130"/>
      <c r="E53" s="130"/>
      <c r="F53" s="130"/>
      <c r="G53" s="130"/>
      <c r="H53" s="130"/>
      <c r="I53" s="130"/>
    </row>
    <row r="54" spans="1:9" ht="15.5" x14ac:dyDescent="0.35">
      <c r="A54" s="130"/>
      <c r="B54" s="130"/>
      <c r="C54" s="130"/>
      <c r="D54" s="130"/>
      <c r="E54" s="130"/>
      <c r="F54" s="130"/>
      <c r="G54" s="130"/>
      <c r="H54" s="130"/>
      <c r="I54" s="130"/>
    </row>
    <row r="55" spans="1:9" s="118" customFormat="1" ht="15.75" customHeight="1" x14ac:dyDescent="0.25">
      <c r="A55" s="162" t="s">
        <v>204</v>
      </c>
      <c r="B55" s="163"/>
      <c r="C55" s="163"/>
      <c r="D55" s="163"/>
      <c r="E55" s="163"/>
      <c r="F55" s="163"/>
      <c r="G55" s="163"/>
      <c r="H55" s="163"/>
      <c r="I55" s="163"/>
    </row>
    <row r="56" spans="1:9" s="118" customFormat="1" ht="15.75" customHeight="1" x14ac:dyDescent="0.25">
      <c r="A56" s="163"/>
      <c r="B56" s="163"/>
      <c r="C56" s="163"/>
      <c r="D56" s="163"/>
      <c r="E56" s="163"/>
      <c r="F56" s="163"/>
      <c r="G56" s="163"/>
      <c r="H56" s="163"/>
      <c r="I56" s="163"/>
    </row>
    <row r="57" spans="1:9" ht="15.5" x14ac:dyDescent="0.35">
      <c r="A57" s="130"/>
      <c r="B57" s="130"/>
      <c r="C57" s="130"/>
      <c r="D57" s="130"/>
      <c r="E57" s="130"/>
      <c r="F57" s="130"/>
      <c r="G57" s="130"/>
      <c r="H57" s="130"/>
      <c r="I57" s="130"/>
    </row>
    <row r="58" spans="1:9" ht="15.5" x14ac:dyDescent="0.35">
      <c r="A58" s="130"/>
      <c r="B58" s="130"/>
      <c r="C58" s="130"/>
      <c r="D58" s="130"/>
      <c r="E58" s="130"/>
      <c r="F58" s="130"/>
      <c r="G58" s="130"/>
      <c r="H58" s="130"/>
      <c r="I58" s="130"/>
    </row>
  </sheetData>
  <sheetProtection algorithmName="SHA-512" hashValue="2QbCjoJIyYma02fF34sLTpFZ7MpXXbPHEAo55GmVdLkYMEE9AVItor9Qtouaok/GxyNKV0wbIRU+oc/tE2+5eQ==" saltValue="LJkNg5/JmeDD4nOF9J016w==" spinCount="100000" sheet="1" objects="1" scenarios="1"/>
  <mergeCells count="3">
    <mergeCell ref="A14:I14"/>
    <mergeCell ref="A55:I56"/>
    <mergeCell ref="B44:C44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LD</vt:lpstr>
      <vt:lpstr>PCA</vt:lpstr>
      <vt:lpstr>Journal</vt:lpstr>
      <vt:lpstr>Synthèse</vt:lpstr>
      <vt:lpstr>Récap</vt:lpstr>
      <vt:lpstr>Récap!Zone_d_impression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Rachel</dc:creator>
  <cp:lastModifiedBy>BARRY Rachel</cp:lastModifiedBy>
  <cp:lastPrinted>2023-08-16T14:04:56Z</cp:lastPrinted>
  <dcterms:created xsi:type="dcterms:W3CDTF">2022-09-28T14:55:49Z</dcterms:created>
  <dcterms:modified xsi:type="dcterms:W3CDTF">2024-03-02T12:46:12Z</dcterms:modified>
</cp:coreProperties>
</file>