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claireurs Louveteaux de France\ELDF\12 - Communication\Site internet\contenu\Ressources\Comptabilité\"/>
    </mc:Choice>
  </mc:AlternateContent>
  <xr:revisionPtr revIDLastSave="0" documentId="13_ncr:1_{C743E4C4-518A-415C-B806-4A02848C73D1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LD" sheetId="4" r:id="rId1"/>
    <sheet name="PCA" sheetId="1" r:id="rId2"/>
    <sheet name="Journal" sheetId="2" r:id="rId3"/>
    <sheet name="Synthèse" sheetId="3" r:id="rId4"/>
    <sheet name="Récap" sheetId="6" r:id="rId5"/>
  </sheets>
  <definedNames>
    <definedName name="_xlnm._FilterDatabase" localSheetId="2" hidden="1">Journal!$A$2:$M$232</definedName>
    <definedName name="_xlnm.Print_Area" localSheetId="4">Récap!$A$1:$I$56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2" l="1"/>
  <c r="C10" i="3"/>
  <c r="F43" i="3" l="1"/>
  <c r="F14" i="3" l="1"/>
  <c r="F15" i="3"/>
  <c r="F16" i="3"/>
  <c r="F17" i="3"/>
  <c r="F18" i="3"/>
  <c r="F19" i="3"/>
  <c r="C21" i="3"/>
  <c r="F13" i="3"/>
  <c r="C6" i="3"/>
  <c r="F11" i="3" l="1"/>
  <c r="F10" i="3" l="1"/>
  <c r="C8" i="3" l="1"/>
  <c r="C7" i="3"/>
  <c r="J232" i="2"/>
  <c r="C35" i="3" l="1"/>
  <c r="F12" i="3"/>
  <c r="F9" i="3"/>
  <c r="F8" i="3"/>
  <c r="F7" i="3"/>
  <c r="F6" i="3"/>
  <c r="F5" i="3"/>
  <c r="C36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 l="1"/>
  <c r="C20" i="3"/>
  <c r="C19" i="3"/>
  <c r="C18" i="3"/>
  <c r="C17" i="3"/>
  <c r="C16" i="3"/>
  <c r="C15" i="3"/>
  <c r="C14" i="3"/>
  <c r="C12" i="3"/>
  <c r="C11" i="3"/>
  <c r="C9" i="3"/>
  <c r="F38" i="3" l="1"/>
  <c r="C5" i="3"/>
  <c r="C13" i="3"/>
  <c r="C38" i="3" l="1"/>
  <c r="C40" i="3" s="1"/>
  <c r="H3" i="2"/>
  <c r="H4" i="2" s="1"/>
  <c r="I232" i="2"/>
  <c r="G232" i="2"/>
  <c r="F232" i="2"/>
  <c r="H5" i="2" l="1"/>
  <c r="G26" i="6"/>
  <c r="H3" i="3"/>
  <c r="K3" i="2"/>
  <c r="K4" i="2" s="1"/>
  <c r="K5" i="2" l="1"/>
  <c r="K6" i="2" s="1"/>
  <c r="K7" i="2" s="1"/>
  <c r="K8" i="2" s="1"/>
  <c r="K9" i="2" s="1"/>
  <c r="K10" i="2" s="1"/>
  <c r="K11" i="2" s="1"/>
  <c r="K12" i="2" s="1"/>
  <c r="K13" i="2" s="1"/>
  <c r="G27" i="6"/>
  <c r="G29" i="6" s="1"/>
  <c r="H6" i="2"/>
  <c r="L3" i="2"/>
  <c r="G35" i="6"/>
  <c r="G38" i="6"/>
  <c r="K14" i="2" l="1"/>
  <c r="K15" i="2" s="1"/>
  <c r="K16" i="2" s="1"/>
  <c r="K17" i="2" s="1"/>
  <c r="K18" i="2" s="1"/>
  <c r="K19" i="2" s="1"/>
  <c r="K20" i="2" s="1"/>
  <c r="K21" i="2" s="1"/>
  <c r="K22" i="2" s="1"/>
  <c r="K23" i="2" s="1"/>
  <c r="K24" i="2" s="1"/>
  <c r="K25" i="2" s="1"/>
  <c r="K26" i="2" s="1"/>
  <c r="K27" i="2" s="1"/>
  <c r="K28" i="2" s="1"/>
  <c r="K29" i="2" s="1"/>
  <c r="K30" i="2" s="1"/>
  <c r="K31" i="2" s="1"/>
  <c r="K32" i="2" s="1"/>
  <c r="K33" i="2" s="1"/>
  <c r="K34" i="2" s="1"/>
  <c r="K35" i="2" s="1"/>
  <c r="K36" i="2" s="1"/>
  <c r="K37" i="2" s="1"/>
  <c r="K38" i="2" s="1"/>
  <c r="K39" i="2" s="1"/>
  <c r="K40" i="2" s="1"/>
  <c r="K41" i="2" s="1"/>
  <c r="K42" i="2" s="1"/>
  <c r="K43" i="2" s="1"/>
  <c r="K44" i="2" s="1"/>
  <c r="K45" i="2" s="1"/>
  <c r="K46" i="2" s="1"/>
  <c r="K47" i="2" s="1"/>
  <c r="K48" i="2" s="1"/>
  <c r="K49" i="2" s="1"/>
  <c r="K50" i="2" s="1"/>
  <c r="K51" i="2" s="1"/>
  <c r="L5" i="2"/>
  <c r="L4" i="2"/>
  <c r="G41" i="6"/>
  <c r="H7" i="2"/>
  <c r="L6" i="2"/>
  <c r="K52" i="2" l="1"/>
  <c r="K53" i="2" s="1"/>
  <c r="K54" i="2" s="1"/>
  <c r="K55" i="2" s="1"/>
  <c r="K56" i="2" s="1"/>
  <c r="K57" i="2" s="1"/>
  <c r="K58" i="2" s="1"/>
  <c r="K59" i="2" s="1"/>
  <c r="K60" i="2" s="1"/>
  <c r="K61" i="2" s="1"/>
  <c r="K62" i="2" s="1"/>
  <c r="K63" i="2" s="1"/>
  <c r="K64" i="2" s="1"/>
  <c r="K65" i="2" s="1"/>
  <c r="K66" i="2" s="1"/>
  <c r="K67" i="2" s="1"/>
  <c r="K68" i="2" s="1"/>
  <c r="K69" i="2" s="1"/>
  <c r="K70" i="2" s="1"/>
  <c r="K71" i="2" s="1"/>
  <c r="K72" i="2" s="1"/>
  <c r="K73" i="2" s="1"/>
  <c r="K74" i="2" s="1"/>
  <c r="K75" i="2" s="1"/>
  <c r="K76" i="2" s="1"/>
  <c r="K77" i="2" s="1"/>
  <c r="K78" i="2" s="1"/>
  <c r="K79" i="2" s="1"/>
  <c r="K80" i="2" s="1"/>
  <c r="K81" i="2" s="1"/>
  <c r="K82" i="2" s="1"/>
  <c r="K83" i="2" s="1"/>
  <c r="K84" i="2" s="1"/>
  <c r="K85" i="2" s="1"/>
  <c r="K86" i="2" s="1"/>
  <c r="K87" i="2" s="1"/>
  <c r="K88" i="2" s="1"/>
  <c r="K89" i="2" s="1"/>
  <c r="K90" i="2" s="1"/>
  <c r="K91" i="2" s="1"/>
  <c r="K92" i="2" s="1"/>
  <c r="K93" i="2" s="1"/>
  <c r="K94" i="2" s="1"/>
  <c r="K95" i="2" s="1"/>
  <c r="K96" i="2" s="1"/>
  <c r="K97" i="2" s="1"/>
  <c r="K98" i="2" s="1"/>
  <c r="K99" i="2" s="1"/>
  <c r="K100" i="2" s="1"/>
  <c r="K101" i="2" s="1"/>
  <c r="K102" i="2" s="1"/>
  <c r="K103" i="2" s="1"/>
  <c r="K104" i="2" s="1"/>
  <c r="K105" i="2" s="1"/>
  <c r="K106" i="2" s="1"/>
  <c r="K107" i="2" s="1"/>
  <c r="K108" i="2" s="1"/>
  <c r="K109" i="2" s="1"/>
  <c r="K110" i="2" s="1"/>
  <c r="K111" i="2" s="1"/>
  <c r="K112" i="2" s="1"/>
  <c r="K113" i="2" s="1"/>
  <c r="K114" i="2" s="1"/>
  <c r="K115" i="2" s="1"/>
  <c r="K116" i="2" s="1"/>
  <c r="K117" i="2" s="1"/>
  <c r="K118" i="2" s="1"/>
  <c r="K119" i="2" s="1"/>
  <c r="K120" i="2" s="1"/>
  <c r="H8" i="2"/>
  <c r="L7" i="2"/>
  <c r="K121" i="2" l="1"/>
  <c r="K122" i="2" s="1"/>
  <c r="K123" i="2" s="1"/>
  <c r="K124" i="2" s="1"/>
  <c r="K125" i="2" s="1"/>
  <c r="L8" i="2"/>
  <c r="K126" i="2" l="1"/>
  <c r="K127" i="2" s="1"/>
  <c r="K128" i="2" s="1"/>
  <c r="K129" i="2" s="1"/>
  <c r="K130" i="2" s="1"/>
  <c r="K131" i="2" s="1"/>
  <c r="K132" i="2" s="1"/>
  <c r="K133" i="2" s="1"/>
  <c r="K134" i="2" s="1"/>
  <c r="H10" i="2"/>
  <c r="L9" i="2"/>
  <c r="K135" i="2" l="1"/>
  <c r="H11" i="2"/>
  <c r="L10" i="2"/>
  <c r="K136" i="2" l="1"/>
  <c r="K137" i="2" s="1"/>
  <c r="K138" i="2" s="1"/>
  <c r="K139" i="2" s="1"/>
  <c r="K140" i="2" s="1"/>
  <c r="K141" i="2" s="1"/>
  <c r="K142" i="2" s="1"/>
  <c r="K143" i="2" s="1"/>
  <c r="H12" i="2"/>
  <c r="L11" i="2"/>
  <c r="H13" i="2" l="1"/>
  <c r="L12" i="2"/>
  <c r="K144" i="2"/>
  <c r="H14" i="2" l="1"/>
  <c r="H15" i="2" s="1"/>
  <c r="H16" i="2" s="1"/>
  <c r="L13" i="2"/>
  <c r="K145" i="2"/>
  <c r="K146" i="2" l="1"/>
  <c r="L14" i="2" l="1"/>
  <c r="K147" i="2"/>
  <c r="L15" i="2" l="1"/>
  <c r="K148" i="2"/>
  <c r="H17" i="2" l="1"/>
  <c r="L16" i="2"/>
  <c r="K149" i="2"/>
  <c r="H18" i="2" l="1"/>
  <c r="L17" i="2"/>
  <c r="K150" i="2"/>
  <c r="H19" i="2" l="1"/>
  <c r="L18" i="2"/>
  <c r="K151" i="2"/>
  <c r="H20" i="2" l="1"/>
  <c r="L19" i="2"/>
  <c r="K152" i="2"/>
  <c r="H21" i="2" l="1"/>
  <c r="L20" i="2"/>
  <c r="K153" i="2"/>
  <c r="K154" i="2" s="1"/>
  <c r="K155" i="2" s="1"/>
  <c r="K156" i="2" s="1"/>
  <c r="K157" i="2" s="1"/>
  <c r="K158" i="2" s="1"/>
  <c r="H22" i="2" l="1"/>
  <c r="L21" i="2"/>
  <c r="H23" i="2" l="1"/>
  <c r="L22" i="2"/>
  <c r="H24" i="2" l="1"/>
  <c r="L23" i="2"/>
  <c r="H25" i="2" l="1"/>
  <c r="L24" i="2"/>
  <c r="H26" i="2" l="1"/>
  <c r="L25" i="2"/>
  <c r="H27" i="2" l="1"/>
  <c r="L26" i="2"/>
  <c r="K159" i="2"/>
  <c r="H28" i="2" l="1"/>
  <c r="L27" i="2"/>
  <c r="K160" i="2"/>
  <c r="H29" i="2" l="1"/>
  <c r="L28" i="2"/>
  <c r="K161" i="2"/>
  <c r="H30" i="2" l="1"/>
  <c r="L29" i="2"/>
  <c r="K162" i="2"/>
  <c r="H31" i="2" l="1"/>
  <c r="L30" i="2"/>
  <c r="K163" i="2"/>
  <c r="H32" i="2" l="1"/>
  <c r="L31" i="2"/>
  <c r="K164" i="2"/>
  <c r="H33" i="2" l="1"/>
  <c r="L32" i="2"/>
  <c r="K165" i="2"/>
  <c r="H34" i="2" l="1"/>
  <c r="L33" i="2"/>
  <c r="K166" i="2"/>
  <c r="H35" i="2" l="1"/>
  <c r="L34" i="2"/>
  <c r="K167" i="2"/>
  <c r="H36" i="2" l="1"/>
  <c r="L35" i="2"/>
  <c r="K168" i="2"/>
  <c r="H37" i="2" l="1"/>
  <c r="L36" i="2"/>
  <c r="K169" i="2"/>
  <c r="H38" i="2" l="1"/>
  <c r="L37" i="2"/>
  <c r="K170" i="2"/>
  <c r="H39" i="2" l="1"/>
  <c r="L38" i="2"/>
  <c r="K171" i="2"/>
  <c r="H40" i="2" l="1"/>
  <c r="L39" i="2"/>
  <c r="K172" i="2"/>
  <c r="H41" i="2" l="1"/>
  <c r="L40" i="2"/>
  <c r="K173" i="2"/>
  <c r="H42" i="2" l="1"/>
  <c r="L41" i="2"/>
  <c r="K174" i="2"/>
  <c r="H43" i="2" l="1"/>
  <c r="L42" i="2"/>
  <c r="K175" i="2"/>
  <c r="H44" i="2" l="1"/>
  <c r="L43" i="2"/>
  <c r="K176" i="2"/>
  <c r="H45" i="2" l="1"/>
  <c r="L44" i="2"/>
  <c r="K177" i="2"/>
  <c r="H46" i="2" l="1"/>
  <c r="L45" i="2"/>
  <c r="K178" i="2"/>
  <c r="H47" i="2" l="1"/>
  <c r="L46" i="2"/>
  <c r="K179" i="2"/>
  <c r="H48" i="2" l="1"/>
  <c r="L47" i="2"/>
  <c r="K180" i="2"/>
  <c r="H49" i="2" l="1"/>
  <c r="L48" i="2"/>
  <c r="K181" i="2"/>
  <c r="H50" i="2" l="1"/>
  <c r="L49" i="2"/>
  <c r="K182" i="2"/>
  <c r="H51" i="2" l="1"/>
  <c r="H52" i="2" s="1"/>
  <c r="L50" i="2"/>
  <c r="K183" i="2"/>
  <c r="L52" i="2" l="1"/>
  <c r="H53" i="2"/>
  <c r="L51" i="2"/>
  <c r="K184" i="2"/>
  <c r="H54" i="2" l="1"/>
  <c r="L53" i="2"/>
  <c r="K185" i="2"/>
  <c r="H55" i="2" l="1"/>
  <c r="L54" i="2"/>
  <c r="K186" i="2"/>
  <c r="H56" i="2" l="1"/>
  <c r="L55" i="2"/>
  <c r="K187" i="2"/>
  <c r="H57" i="2" l="1"/>
  <c r="L56" i="2"/>
  <c r="K188" i="2"/>
  <c r="K189" i="2" s="1"/>
  <c r="H58" i="2" l="1"/>
  <c r="L58" i="2" s="1"/>
  <c r="L57" i="2"/>
  <c r="K190" i="2"/>
  <c r="H59" i="2" l="1"/>
  <c r="L59" i="2" s="1"/>
  <c r="K191" i="2"/>
  <c r="H60" i="2" l="1"/>
  <c r="L60" i="2" s="1"/>
  <c r="K192" i="2"/>
  <c r="H61" i="2" l="1"/>
  <c r="L61" i="2" s="1"/>
  <c r="K193" i="2"/>
  <c r="H62" i="2" l="1"/>
  <c r="K194" i="2"/>
  <c r="H63" i="2" l="1"/>
  <c r="L62" i="2"/>
  <c r="K195" i="2"/>
  <c r="H64" i="2" l="1"/>
  <c r="L63" i="2"/>
  <c r="K196" i="2"/>
  <c r="H65" i="2" l="1"/>
  <c r="L64" i="2"/>
  <c r="K197" i="2"/>
  <c r="H66" i="2" l="1"/>
  <c r="L65" i="2"/>
  <c r="K198" i="2"/>
  <c r="H67" i="2" l="1"/>
  <c r="L66" i="2"/>
  <c r="K199" i="2"/>
  <c r="H68" i="2" l="1"/>
  <c r="L67" i="2"/>
  <c r="K200" i="2"/>
  <c r="H69" i="2" l="1"/>
  <c r="L68" i="2"/>
  <c r="K201" i="2"/>
  <c r="H70" i="2" l="1"/>
  <c r="L69" i="2"/>
  <c r="K202" i="2"/>
  <c r="H71" i="2" l="1"/>
  <c r="L70" i="2"/>
  <c r="K203" i="2"/>
  <c r="H72" i="2" l="1"/>
  <c r="L71" i="2"/>
  <c r="K204" i="2"/>
  <c r="H73" i="2" l="1"/>
  <c r="L72" i="2"/>
  <c r="K205" i="2"/>
  <c r="H74" i="2" l="1"/>
  <c r="L73" i="2"/>
  <c r="K206" i="2"/>
  <c r="H75" i="2" l="1"/>
  <c r="L74" i="2"/>
  <c r="K207" i="2"/>
  <c r="H76" i="2" l="1"/>
  <c r="L75" i="2"/>
  <c r="K208" i="2"/>
  <c r="H77" i="2" l="1"/>
  <c r="L76" i="2"/>
  <c r="K209" i="2"/>
  <c r="H78" i="2" l="1"/>
  <c r="L77" i="2"/>
  <c r="K210" i="2"/>
  <c r="H79" i="2" l="1"/>
  <c r="L78" i="2"/>
  <c r="K211" i="2"/>
  <c r="H80" i="2" l="1"/>
  <c r="L79" i="2"/>
  <c r="K212" i="2"/>
  <c r="H81" i="2" l="1"/>
  <c r="L80" i="2"/>
  <c r="K213" i="2"/>
  <c r="H82" i="2" l="1"/>
  <c r="L81" i="2"/>
  <c r="K214" i="2"/>
  <c r="H83" i="2" l="1"/>
  <c r="L82" i="2"/>
  <c r="K215" i="2"/>
  <c r="H84" i="2" l="1"/>
  <c r="L83" i="2"/>
  <c r="K216" i="2"/>
  <c r="H85" i="2" l="1"/>
  <c r="L84" i="2"/>
  <c r="K217" i="2"/>
  <c r="H86" i="2" l="1"/>
  <c r="L85" i="2"/>
  <c r="K218" i="2"/>
  <c r="H87" i="2" l="1"/>
  <c r="L86" i="2"/>
  <c r="K219" i="2"/>
  <c r="H88" i="2" l="1"/>
  <c r="L87" i="2"/>
  <c r="K220" i="2"/>
  <c r="H89" i="2" l="1"/>
  <c r="L88" i="2"/>
  <c r="K221" i="2"/>
  <c r="H90" i="2" l="1"/>
  <c r="L89" i="2"/>
  <c r="K222" i="2"/>
  <c r="H91" i="2" l="1"/>
  <c r="L90" i="2"/>
  <c r="K223" i="2"/>
  <c r="H92" i="2" l="1"/>
  <c r="L91" i="2"/>
  <c r="K224" i="2"/>
  <c r="H93" i="2" l="1"/>
  <c r="L92" i="2"/>
  <c r="K225" i="2"/>
  <c r="H94" i="2" l="1"/>
  <c r="L93" i="2"/>
  <c r="K226" i="2"/>
  <c r="H95" i="2" l="1"/>
  <c r="L94" i="2"/>
  <c r="K227" i="2"/>
  <c r="H96" i="2" l="1"/>
  <c r="H97" i="2" s="1"/>
  <c r="L95" i="2"/>
  <c r="K228" i="2"/>
  <c r="L96" i="2" l="1"/>
  <c r="K229" i="2"/>
  <c r="K230" i="2" l="1"/>
  <c r="H98" i="2" l="1"/>
  <c r="H99" i="2" s="1"/>
  <c r="L97" i="2"/>
  <c r="K231" i="2"/>
  <c r="G19" i="6" s="1"/>
  <c r="L98" i="2" l="1"/>
  <c r="H100" i="2" l="1"/>
  <c r="L99" i="2"/>
  <c r="H101" i="2" l="1"/>
  <c r="H102" i="2" s="1"/>
  <c r="L100" i="2"/>
  <c r="H103" i="2" l="1"/>
  <c r="L102" i="2"/>
  <c r="L101" i="2"/>
  <c r="H104" i="2" l="1"/>
  <c r="L103" i="2"/>
  <c r="H105" i="2" l="1"/>
  <c r="L104" i="2"/>
  <c r="H106" i="2" l="1"/>
  <c r="L105" i="2"/>
  <c r="H107" i="2" l="1"/>
  <c r="L106" i="2"/>
  <c r="H108" i="2" l="1"/>
  <c r="L107" i="2"/>
  <c r="H109" i="2" l="1"/>
  <c r="L108" i="2"/>
  <c r="H110" i="2" l="1"/>
  <c r="L109" i="2"/>
  <c r="H111" i="2" l="1"/>
  <c r="L110" i="2"/>
  <c r="H112" i="2" l="1"/>
  <c r="L111" i="2"/>
  <c r="H113" i="2" l="1"/>
  <c r="L112" i="2"/>
  <c r="H114" i="2" l="1"/>
  <c r="L113" i="2"/>
  <c r="H115" i="2" l="1"/>
  <c r="L114" i="2"/>
  <c r="H116" i="2" l="1"/>
  <c r="L115" i="2"/>
  <c r="L116" i="2" l="1"/>
  <c r="H117" i="2"/>
  <c r="H118" i="2" l="1"/>
  <c r="L117" i="2"/>
  <c r="L118" i="2" l="1"/>
  <c r="H119" i="2"/>
  <c r="H120" i="2" l="1"/>
  <c r="H121" i="2" s="1"/>
  <c r="L121" i="2" s="1"/>
  <c r="L119" i="2"/>
  <c r="L120" i="2" l="1"/>
  <c r="H122" i="2" l="1"/>
  <c r="H123" i="2" l="1"/>
  <c r="L122" i="2"/>
  <c r="H124" i="2" l="1"/>
  <c r="L123" i="2"/>
  <c r="H125" i="2" l="1"/>
  <c r="H126" i="2" s="1"/>
  <c r="H127" i="2" s="1"/>
  <c r="H128" i="2" s="1"/>
  <c r="L124" i="2"/>
  <c r="H129" i="2" l="1"/>
  <c r="L128" i="2"/>
  <c r="L125" i="2"/>
  <c r="H130" i="2" l="1"/>
  <c r="L130" i="2" s="1"/>
  <c r="L129" i="2"/>
  <c r="L126" i="2"/>
  <c r="L127" i="2" l="1"/>
  <c r="H131" i="2" l="1"/>
  <c r="L131" i="2" s="1"/>
  <c r="H132" i="2" l="1"/>
  <c r="H133" i="2" s="1"/>
  <c r="L133" i="2" s="1"/>
  <c r="L132" i="2" l="1"/>
  <c r="H134" i="2" l="1"/>
  <c r="H135" i="2" s="1"/>
  <c r="L135" i="2" l="1"/>
  <c r="H136" i="2"/>
  <c r="L136" i="2" s="1"/>
  <c r="L134" i="2"/>
  <c r="H137" i="2" l="1"/>
  <c r="L137" i="2" l="1"/>
  <c r="H138" i="2"/>
  <c r="L138" i="2" l="1"/>
  <c r="H139" i="2"/>
  <c r="L139" i="2" l="1"/>
  <c r="H140" i="2"/>
  <c r="L140" i="2" l="1"/>
  <c r="H141" i="2"/>
  <c r="H142" i="2" l="1"/>
  <c r="L141" i="2"/>
  <c r="L142" i="2" l="1"/>
  <c r="H143" i="2"/>
  <c r="L143" i="2" l="1"/>
  <c r="H144" i="2"/>
  <c r="L144" i="2" l="1"/>
  <c r="H145" i="2"/>
  <c r="L145" i="2" l="1"/>
  <c r="H146" i="2"/>
  <c r="H147" i="2" l="1"/>
  <c r="L146" i="2"/>
  <c r="H148" i="2" l="1"/>
  <c r="L147" i="2"/>
  <c r="L148" i="2" l="1"/>
  <c r="H149" i="2"/>
  <c r="H150" i="2" l="1"/>
  <c r="L149" i="2"/>
  <c r="L150" i="2" l="1"/>
  <c r="H151" i="2"/>
  <c r="L151" i="2" l="1"/>
  <c r="H152" i="2"/>
  <c r="H153" i="2" l="1"/>
  <c r="L152" i="2"/>
  <c r="L153" i="2" l="1"/>
  <c r="H154" i="2"/>
  <c r="L154" i="2" l="1"/>
  <c r="H155" i="2"/>
  <c r="L155" i="2" l="1"/>
  <c r="H156" i="2"/>
  <c r="L156" i="2" l="1"/>
  <c r="H157" i="2"/>
  <c r="H158" i="2" l="1"/>
  <c r="L157" i="2"/>
  <c r="L158" i="2" l="1"/>
  <c r="H159" i="2"/>
  <c r="H160" i="2" l="1"/>
  <c r="L159" i="2"/>
  <c r="L160" i="2" l="1"/>
  <c r="H161" i="2"/>
  <c r="L161" i="2" l="1"/>
  <c r="H162" i="2"/>
  <c r="H163" i="2" l="1"/>
  <c r="L162" i="2"/>
  <c r="L163" i="2" l="1"/>
  <c r="H164" i="2"/>
  <c r="L164" i="2" l="1"/>
  <c r="H165" i="2"/>
  <c r="H166" i="2" l="1"/>
  <c r="L165" i="2"/>
  <c r="L166" i="2" l="1"/>
  <c r="H167" i="2"/>
  <c r="H168" i="2" l="1"/>
  <c r="L167" i="2"/>
  <c r="L168" i="2" l="1"/>
  <c r="H169" i="2"/>
  <c r="L169" i="2" l="1"/>
  <c r="H170" i="2"/>
  <c r="H171" i="2" l="1"/>
  <c r="L170" i="2"/>
  <c r="L171" i="2" l="1"/>
  <c r="H172" i="2"/>
  <c r="H173" i="2" l="1"/>
  <c r="L172" i="2"/>
  <c r="L173" i="2" l="1"/>
  <c r="H174" i="2"/>
  <c r="H175" i="2" l="1"/>
  <c r="L174" i="2"/>
  <c r="H176" i="2" l="1"/>
  <c r="L175" i="2"/>
  <c r="L176" i="2" l="1"/>
  <c r="H177" i="2"/>
  <c r="L177" i="2" l="1"/>
  <c r="H178" i="2"/>
  <c r="L178" i="2" l="1"/>
  <c r="H179" i="2"/>
  <c r="L179" i="2" l="1"/>
  <c r="H180" i="2"/>
  <c r="H181" i="2" l="1"/>
  <c r="L180" i="2"/>
  <c r="L181" i="2" l="1"/>
  <c r="H182" i="2"/>
  <c r="L182" i="2" l="1"/>
  <c r="H183" i="2"/>
  <c r="H184" i="2" l="1"/>
  <c r="L183" i="2"/>
  <c r="L184" i="2" l="1"/>
  <c r="H185" i="2"/>
  <c r="H186" i="2" l="1"/>
  <c r="L185" i="2"/>
  <c r="H187" i="2" l="1"/>
  <c r="L186" i="2"/>
  <c r="H188" i="2" l="1"/>
  <c r="L187" i="2"/>
  <c r="H189" i="2" l="1"/>
  <c r="L188" i="2"/>
  <c r="L189" i="2" l="1"/>
  <c r="H190" i="2"/>
  <c r="H191" i="2" s="1"/>
  <c r="L191" i="2" s="1"/>
  <c r="L190" i="2" l="1"/>
  <c r="H192" i="2" l="1"/>
  <c r="H193" i="2" l="1"/>
  <c r="L192" i="2"/>
  <c r="L193" i="2" l="1"/>
  <c r="H194" i="2"/>
  <c r="H195" i="2" l="1"/>
  <c r="L194" i="2"/>
  <c r="L195" i="2" l="1"/>
  <c r="H196" i="2"/>
  <c r="L196" i="2" l="1"/>
  <c r="H197" i="2"/>
  <c r="L197" i="2" l="1"/>
  <c r="H198" i="2"/>
  <c r="H199" i="2" l="1"/>
  <c r="L198" i="2"/>
  <c r="L199" i="2" l="1"/>
  <c r="H200" i="2"/>
  <c r="H201" i="2" l="1"/>
  <c r="L200" i="2"/>
  <c r="L201" i="2" l="1"/>
  <c r="H202" i="2"/>
  <c r="L202" i="2" l="1"/>
  <c r="H203" i="2"/>
  <c r="L203" i="2" l="1"/>
  <c r="H204" i="2"/>
  <c r="H205" i="2" l="1"/>
  <c r="L204" i="2"/>
  <c r="H206" i="2" l="1"/>
  <c r="L205" i="2"/>
  <c r="H207" i="2" l="1"/>
  <c r="L206" i="2"/>
  <c r="L207" i="2" l="1"/>
  <c r="H208" i="2"/>
  <c r="L208" i="2" l="1"/>
  <c r="H209" i="2"/>
  <c r="H210" i="2" l="1"/>
  <c r="L209" i="2"/>
  <c r="L210" i="2" l="1"/>
  <c r="H211" i="2"/>
  <c r="L211" i="2" l="1"/>
  <c r="H212" i="2"/>
  <c r="L212" i="2" l="1"/>
  <c r="H213" i="2"/>
  <c r="H214" i="2" l="1"/>
  <c r="L213" i="2"/>
  <c r="H215" i="2" l="1"/>
  <c r="L214" i="2"/>
  <c r="H216" i="2" l="1"/>
  <c r="L215" i="2"/>
  <c r="L216" i="2" l="1"/>
  <c r="H217" i="2"/>
  <c r="L217" i="2" l="1"/>
  <c r="H218" i="2"/>
  <c r="L218" i="2" l="1"/>
  <c r="H219" i="2"/>
  <c r="H220" i="2" l="1"/>
  <c r="L219" i="2"/>
  <c r="H221" i="2" l="1"/>
  <c r="L220" i="2"/>
  <c r="L221" i="2" l="1"/>
  <c r="H222" i="2"/>
  <c r="H223" i="2" l="1"/>
  <c r="L222" i="2"/>
  <c r="L223" i="2" l="1"/>
  <c r="H224" i="2"/>
  <c r="H225" i="2" l="1"/>
  <c r="L224" i="2"/>
  <c r="L225" i="2" l="1"/>
  <c r="H226" i="2"/>
  <c r="L226" i="2" l="1"/>
  <c r="H227" i="2"/>
  <c r="H228" i="2" l="1"/>
  <c r="L227" i="2"/>
  <c r="L228" i="2" l="1"/>
  <c r="H229" i="2"/>
  <c r="L229" i="2" l="1"/>
  <c r="H230" i="2"/>
  <c r="H231" i="2" l="1"/>
  <c r="L230" i="2"/>
  <c r="L231" i="2" l="1"/>
  <c r="G18" i="6"/>
  <c r="G21" i="6" s="1"/>
  <c r="G32" i="6" s="1"/>
</calcChain>
</file>

<file path=xl/sharedStrings.xml><?xml version="1.0" encoding="utf-8"?>
<sst xmlns="http://schemas.openxmlformats.org/spreadsheetml/2006/main" count="329" uniqueCount="221">
  <si>
    <t>Nomenclature des comptes</t>
  </si>
  <si>
    <t>N° de compte</t>
  </si>
  <si>
    <t>Intitulé des comptes</t>
  </si>
  <si>
    <t>CLASSE 1</t>
  </si>
  <si>
    <t>119. Report à nouveau (solde débiteur)</t>
  </si>
  <si>
    <t>12 RESULTAT NET DE L'EXERCICE (EXCEDENT OU DEFICIT)</t>
  </si>
  <si>
    <t>120. Résultat de l'exercice (excédent)</t>
  </si>
  <si>
    <t>129. Résultat de l'exercice (déficit)</t>
  </si>
  <si>
    <t>13 Subventions d'investissements affectées à des biens non renouvelables</t>
  </si>
  <si>
    <t>16 EMPRUNTS ET DETTES ASSIMILEES</t>
  </si>
  <si>
    <t>CLASSE 5</t>
  </si>
  <si>
    <t>51. BANQUES, ETABLISSEMENTS FINANCIERS ET ASSIMILES</t>
  </si>
  <si>
    <t>512. Banques</t>
  </si>
  <si>
    <t>53. CAISSE</t>
  </si>
  <si>
    <t>CLASSE 6</t>
  </si>
  <si>
    <t>6064. Fournitures administratives</t>
  </si>
  <si>
    <t>6068. Autres matières et fournitures</t>
  </si>
  <si>
    <t>61/62. AUTRES CHARGES EXTERNES</t>
  </si>
  <si>
    <t>61. SERVICES EXTERIEURS</t>
  </si>
  <si>
    <t>62. AUTRES SERVICES EXTERIEURS</t>
  </si>
  <si>
    <t>6233. Foires et expositions</t>
  </si>
  <si>
    <t>6236. Catalogues et imprimés</t>
  </si>
  <si>
    <t>63. IMPOTS, TAXES ET VERSEMENTS ASSIMILES</t>
  </si>
  <si>
    <t>64. CHARGES DE PERSONNEL</t>
  </si>
  <si>
    <t>65. Autres charges de gestion courantes</t>
  </si>
  <si>
    <t>658. Charges diverses de gestion courante</t>
  </si>
  <si>
    <t>67. CHARGES EXCEPTIONNELLES</t>
  </si>
  <si>
    <t>68. DOTATIONS AUX AMORTISSEMENTS , PROVISIONS ET ENGAGEMENTS</t>
  </si>
  <si>
    <t>CLASSE 7</t>
  </si>
  <si>
    <t>76 PRODUITS FINANCIERS</t>
  </si>
  <si>
    <t>77 PRODUITS EXCEPTIONNELS</t>
  </si>
  <si>
    <t>CAISSE</t>
  </si>
  <si>
    <t>BANQUE</t>
  </si>
  <si>
    <t>Synthèse des comptes</t>
  </si>
  <si>
    <t>DEPENSES</t>
  </si>
  <si>
    <t>RECETTES</t>
  </si>
  <si>
    <t>N° de Compte</t>
  </si>
  <si>
    <t>Description</t>
  </si>
  <si>
    <t>Montant</t>
  </si>
  <si>
    <t>SOMME</t>
  </si>
  <si>
    <t>RESULTAT :</t>
  </si>
  <si>
    <t>11 REPORT A NOUVEAU</t>
  </si>
  <si>
    <t>110. Report à nouveau (solde créditeur)</t>
  </si>
  <si>
    <t>1648. Remboursement emprunts</t>
  </si>
  <si>
    <t>60. ACHATS</t>
  </si>
  <si>
    <t>605. Equipements</t>
  </si>
  <si>
    <t>60681. Frais éducatifs</t>
  </si>
  <si>
    <t>60683. Calendriers</t>
  </si>
  <si>
    <t>60684. Alimentaires</t>
  </si>
  <si>
    <t>6231. Publicité, annonces et insertions</t>
  </si>
  <si>
    <t>6237. Publications (calendriers, revues…)</t>
  </si>
  <si>
    <t>6378 .Taxes diverses</t>
  </si>
  <si>
    <t>63513. Impôts locaux</t>
  </si>
  <si>
    <t>6252. Restauration, Hébergement</t>
  </si>
  <si>
    <t>6481. Formation</t>
  </si>
  <si>
    <t>6788. Divers, Avance, Transit</t>
  </si>
  <si>
    <t>69. REPORTS ARRIERE</t>
  </si>
  <si>
    <t>164. Emprunts</t>
  </si>
  <si>
    <t>70 VENTES</t>
  </si>
  <si>
    <t>74 SUBVENTIONS</t>
  </si>
  <si>
    <t>741. Aides villes</t>
  </si>
  <si>
    <t>742. Bons de Vacances CAF</t>
  </si>
  <si>
    <t>743. Autres</t>
  </si>
  <si>
    <t>75 AUTRES PRODUITS</t>
  </si>
  <si>
    <t>758. Produits divers</t>
  </si>
  <si>
    <t>768. Intérêt Livrets</t>
  </si>
  <si>
    <t>7711. Remboursements</t>
  </si>
  <si>
    <t>7713. Dons reçus</t>
  </si>
  <si>
    <t>7715. Participation aux frais</t>
  </si>
  <si>
    <t>78 REPRISES SUR AMORTISSEMENTS</t>
  </si>
  <si>
    <t>N° de pièce</t>
  </si>
  <si>
    <t>Date</t>
  </si>
  <si>
    <t>N° de chèque</t>
  </si>
  <si>
    <t>Libellé</t>
  </si>
  <si>
    <t>Nature de l'opération</t>
  </si>
  <si>
    <t>Dépenses</t>
  </si>
  <si>
    <t>Recette</t>
  </si>
  <si>
    <t>Solde</t>
  </si>
  <si>
    <t>Recettes</t>
  </si>
  <si>
    <t>Solde total</t>
  </si>
  <si>
    <t>10. FONDS ASSOCIATIFS ET RESERVES</t>
  </si>
  <si>
    <t>102. Fonds associatifs sans droit de reprise</t>
  </si>
  <si>
    <t>1024. Apports sans droit de reprise</t>
  </si>
  <si>
    <t>15 PROVISIONS POUR RISQUES ET CHARGES</t>
  </si>
  <si>
    <t>151. Provisions pour risques</t>
  </si>
  <si>
    <t>18. COMPTES DE LIAISON DES ETABLISSEMENTS (AVEC LE SIEGE SOCIAL OU ENTRE EUX)</t>
  </si>
  <si>
    <t>181. Apports permanents entre siège social et établissements</t>
  </si>
  <si>
    <t>CLASSE 2</t>
  </si>
  <si>
    <t>20. IMMOBILISATIONS INCORPORELLES</t>
  </si>
  <si>
    <t>205. Concessions et droits similaires, brevets, licences, marques, procédés, logiciels, droits et valeurs similaires</t>
  </si>
  <si>
    <t>21. IMMOBILISATIONS CORPORELLES</t>
  </si>
  <si>
    <t>218. Autres immobilisations corporelles</t>
  </si>
  <si>
    <t>215. Matériel et outillage</t>
  </si>
  <si>
    <t>28. AMORTISSEMENTS DES IMMOBILISATIONS</t>
  </si>
  <si>
    <t>280. Amortissements des immobilisations incorporelles</t>
  </si>
  <si>
    <t>2805. Concessions et droits similaires, brevets, licences, logiciels, droits et valeurs similaires</t>
  </si>
  <si>
    <t>281. Amortissements des immobilisations corporelles</t>
  </si>
  <si>
    <t>2818. Autres immobilisations corporelles (même ventilation que celle du compte 218)</t>
  </si>
  <si>
    <t>2815. Matériel et outillage (même ventilation que celle du compte 215)</t>
  </si>
  <si>
    <t>29. PROVISIONS POUR DEPRECIATION DES IMMOBILISATIONS</t>
  </si>
  <si>
    <t>290. Provisions pour dépréciation des immobilisations incorporelles</t>
  </si>
  <si>
    <t>291. Provisions pour dépréciations des immobilisations corporelles</t>
  </si>
  <si>
    <t>CLASSE 4</t>
  </si>
  <si>
    <t>40. FOURNISSEURS ET COMPTES RATTACHES</t>
  </si>
  <si>
    <t>401. Fournisseurs</t>
  </si>
  <si>
    <t>41. USAGERS ET COMPTES RATTACHES</t>
  </si>
  <si>
    <t>411. Usagers</t>
  </si>
  <si>
    <t>419. Usagers créditeurs</t>
  </si>
  <si>
    <t>45. CONFEDERATION, FEDERATION, UNION, ASSOCIATIONS AFFILIEES</t>
  </si>
  <si>
    <t>451. Confédération, fédération, union, associations affiliées- Compte courant</t>
  </si>
  <si>
    <t>455. Sociétaires ­ Comptes courants</t>
  </si>
  <si>
    <t>48. COMPTES DE REGULARISATION</t>
  </si>
  <si>
    <t>481. Charges à répartir sur plusieurs exercices</t>
  </si>
  <si>
    <t>486. Charges constatées d'avance</t>
  </si>
  <si>
    <t>487. Produits constatés d'avance</t>
  </si>
  <si>
    <t>531. Caisse du siège</t>
  </si>
  <si>
    <t>532. Caisse des groupes locaux</t>
  </si>
  <si>
    <t>58. VIREMENTS INTERNES</t>
  </si>
  <si>
    <t>60631. Fournitures d'entretien</t>
  </si>
  <si>
    <t>60632. Fournitures de petits équipements</t>
  </si>
  <si>
    <t>6152. Entretien et réparations sur biens immobiliers</t>
  </si>
  <si>
    <t>6155. Entretien et réparations sur biens mobiliers</t>
  </si>
  <si>
    <t>6156. Maintenance</t>
  </si>
  <si>
    <t>6161. Assurance multirisques</t>
  </si>
  <si>
    <t>6163. Asssurance protection juridique</t>
  </si>
  <si>
    <t>6168. Autres assurances</t>
  </si>
  <si>
    <t>6164. Assurance véhicule</t>
  </si>
  <si>
    <t>6185. Frais de colloques, séminaires, conférences</t>
  </si>
  <si>
    <t>6184. Cotisations et BI</t>
  </si>
  <si>
    <t>6181. Adhésion CNEF</t>
  </si>
  <si>
    <t>6182. Adhésion UFCV</t>
  </si>
  <si>
    <t>6183. Adhésion ACVE</t>
  </si>
  <si>
    <t>61321. Location terrain</t>
  </si>
  <si>
    <t>61322. Location locaux</t>
  </si>
  <si>
    <t>61351. Location véhicule</t>
  </si>
  <si>
    <t>61352. Autres locations mobilières</t>
  </si>
  <si>
    <t>6251. Voyages et déplacements (formations, AG…)</t>
  </si>
  <si>
    <t>6261. Frais postaux</t>
  </si>
  <si>
    <t>6263. Frais site internet</t>
  </si>
  <si>
    <t>627. Services et frais bancaires</t>
  </si>
  <si>
    <t>6465. Pharmacie</t>
  </si>
  <si>
    <t>624. Frais de port</t>
  </si>
  <si>
    <t>6511. Redevances pour concessions, brevets, licences, marques, procédés, logiciels</t>
  </si>
  <si>
    <t>6516. Droits d'auteur et de reproduction (SACEM)</t>
  </si>
  <si>
    <t>6518. Autres droits et valeurs similaires</t>
  </si>
  <si>
    <t>66. CHARGES FINANCIERES</t>
  </si>
  <si>
    <t>6616. Intérêts bancaires</t>
  </si>
  <si>
    <t>6713. Dons</t>
  </si>
  <si>
    <t>6713. Pénalités, amendes</t>
  </si>
  <si>
    <t>6715. Remboursements</t>
  </si>
  <si>
    <t>6718. Autres charges exceptionnelles sur opérations de gestion</t>
  </si>
  <si>
    <t>6811. Dotations aux amortissements des immobilisations incorporelles et corporelles</t>
  </si>
  <si>
    <t>68173. Stocks et en-cours</t>
  </si>
  <si>
    <t>699. Reports année exercice</t>
  </si>
  <si>
    <t>7083. Calendriers</t>
  </si>
  <si>
    <t>607. Achats de marchandises (chemises, écussons, foulards, livre de progressions…)</t>
  </si>
  <si>
    <t>707. Ventes de marchandises (chemises, écussons, foulards, livre de progressions…)</t>
  </si>
  <si>
    <t>7561. Cotisations annuelles et BI</t>
  </si>
  <si>
    <t>778. Autres produits exceptionnels</t>
  </si>
  <si>
    <t>789. Report des ressources non utilisées des exercices antérieurs</t>
  </si>
  <si>
    <t>781. Reprises sur amortissements</t>
  </si>
  <si>
    <t>79 TRANSFERTS DE CHARGES</t>
  </si>
  <si>
    <t>86 EMPLOIS DES CONTRIBUTIONS VOLONTAIRES EN NATURE</t>
  </si>
  <si>
    <t>861. Mise à disposition gratuite de biens</t>
  </si>
  <si>
    <t>862. Prestations</t>
  </si>
  <si>
    <t>864. Personnel bénévole</t>
  </si>
  <si>
    <t>87. CONTRIBUTIONS VOLONTAIRES EN NATURE</t>
  </si>
  <si>
    <t>870. Bénévolat</t>
  </si>
  <si>
    <t>871. Prestations en nature</t>
  </si>
  <si>
    <t>875. Dons en nature</t>
  </si>
  <si>
    <t>1311. Etat</t>
  </si>
  <si>
    <t>1312. Régions</t>
  </si>
  <si>
    <t>1313. Départements</t>
  </si>
  <si>
    <t>1314. Communes</t>
  </si>
  <si>
    <t>1315. Collectivités publiques</t>
  </si>
  <si>
    <t>1316. Entreprises publiques</t>
  </si>
  <si>
    <t>1317. Entreprises et organismes privés</t>
  </si>
  <si>
    <t>1318. Autres</t>
  </si>
  <si>
    <t>404. Fournisseurs d'immobilisations</t>
  </si>
  <si>
    <t>754. Collectes - Dons manuels</t>
  </si>
  <si>
    <t>791. Transferts de charges d'exploitation</t>
  </si>
  <si>
    <t>796. Transferts de charges financières</t>
  </si>
  <si>
    <t>797. Transferts de charges exceptionnelles</t>
  </si>
  <si>
    <t>581. Virements internes</t>
  </si>
  <si>
    <t>607. Achats de marchandises (chemises, écussons, foulards, livres de progression…)</t>
  </si>
  <si>
    <t>707. Ventes de marchandises (chemises, écussons, foulards, livres de progression…)</t>
  </si>
  <si>
    <t>7562. Cotisations week-end</t>
  </si>
  <si>
    <t>6712. Pénalités, amendes</t>
  </si>
  <si>
    <t>Caisse</t>
  </si>
  <si>
    <t>Banque</t>
  </si>
  <si>
    <t>Total A</t>
  </si>
  <si>
    <t>Reports caisse</t>
  </si>
  <si>
    <t>Reports banque</t>
  </si>
  <si>
    <t>Total B</t>
  </si>
  <si>
    <t>Evolution de la trésorerie (A-B)</t>
  </si>
  <si>
    <t>Total C</t>
  </si>
  <si>
    <t>Recettes de l'exercice</t>
  </si>
  <si>
    <t>Total D</t>
  </si>
  <si>
    <t>Dépenses de l'exercice</t>
  </si>
  <si>
    <t>Total E</t>
  </si>
  <si>
    <t>Résultat de l'exercice (D-E)</t>
  </si>
  <si>
    <t>Total F</t>
  </si>
  <si>
    <t>C doit être égal à F</t>
  </si>
  <si>
    <t>Certifié conforme, le</t>
  </si>
  <si>
    <t>Association déclarée en préfecture de la Gironde le 5 mai 2022 sous le numéro W332031931
Numéro Siren : 913 709 994 – Code NAF : 9499Z</t>
  </si>
  <si>
    <t>6180. Répartition bénéfice camp</t>
  </si>
  <si>
    <t>7564. Bénéfice camp</t>
  </si>
  <si>
    <t>6262. Frais de télécommunications</t>
  </si>
  <si>
    <t>6061. Fournitures non stockables (eau, énergie..)</t>
  </si>
  <si>
    <t>7563. Inscriptions camp</t>
  </si>
  <si>
    <t>20XX-20XX</t>
  </si>
  <si>
    <t>Trésorier : (Prénom, Nom - Téléphone)</t>
  </si>
  <si>
    <t>Récapitulatif de la comptabilité 20XX/20XX</t>
  </si>
  <si>
    <t>Le trésorier du groupe</t>
  </si>
  <si>
    <t>Prénom  NOM</t>
  </si>
  <si>
    <t>Signature</t>
  </si>
  <si>
    <t>Au 31 août 20XX :</t>
  </si>
  <si>
    <t>Au 31 août 20XX-1</t>
  </si>
  <si>
    <t>Groupe (Nom - Ville)</t>
  </si>
  <si>
    <t>Adresse</t>
  </si>
  <si>
    <t>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</si>
</sst>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-* #,##0.00\ &quot;€&quot;_-;\-* #,##0.00\ &quot;€&quot;_-;_-* &quot;-&quot;??\ &quot;€&quot;_-;_-@_-"/>
    <numFmt numFmtId="164" formatCode="#,##0.00\ [$€-1]"/>
    <numFmt numFmtId="165" formatCode="#,##0.00\ &quot;€&quot;"/>
  </numFmts>
  <fonts count="37" x14ac:knownFonts="1">
    <font>
      <sz val="10"/>
      <color rgb="FF000000"/>
      <name val="Arial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8"/>
      <color rgb="FF00808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8"/>
      <name val="Arial"/>
      <family val="2"/>
    </font>
    <font>
      <b/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color rgb="FF4A86E8"/>
      <name val="Arial"/>
      <family val="2"/>
    </font>
    <font>
      <sz val="10"/>
      <color rgb="FFFF0000"/>
      <name val="Arial"/>
      <family val="2"/>
    </font>
    <font>
      <sz val="10"/>
      <color rgb="FF6AA84F"/>
      <name val="Arial"/>
      <family val="2"/>
    </font>
    <font>
      <sz val="10"/>
      <color rgb="FFFF0000"/>
      <name val="Arial"/>
      <family val="2"/>
    </font>
    <font>
      <sz val="10"/>
      <color rgb="FF0B8043"/>
      <name val="Arial"/>
      <family val="2"/>
    </font>
    <font>
      <sz val="10"/>
      <color rgb="FFFFFFFF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1"/>
      <color rgb="FF000000"/>
      <name val="Inconsolata"/>
    </font>
    <font>
      <b/>
      <sz val="10"/>
      <color rgb="FF0B8043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sz val="12"/>
      <color rgb="FF000000"/>
      <name val="Candara Light"/>
      <family val="2"/>
    </font>
    <font>
      <b/>
      <sz val="22"/>
      <color rgb="FF2F5496"/>
      <name val="Ink Free"/>
      <family val="4"/>
    </font>
    <font>
      <b/>
      <sz val="8"/>
      <color rgb="FF538135"/>
      <name val="Candara Light"/>
      <family val="2"/>
    </font>
    <font>
      <i/>
      <sz val="10"/>
      <color rgb="FF000000"/>
      <name val="Candara Light"/>
      <family val="2"/>
    </font>
    <font>
      <b/>
      <i/>
      <sz val="12"/>
      <color rgb="FF000000"/>
      <name val="Candara Light"/>
      <family val="2"/>
    </font>
    <font>
      <b/>
      <sz val="12"/>
      <color rgb="FF000000"/>
      <name val="Candara Light"/>
      <family val="2"/>
    </font>
    <font>
      <b/>
      <sz val="11"/>
      <color rgb="FF000000"/>
      <name val="Candara Light"/>
      <family val="2"/>
    </font>
    <font>
      <sz val="11"/>
      <color rgb="FF000000"/>
      <name val="Candara Light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C0C0C0"/>
        <bgColor rgb="FFC0C0C0"/>
      </patternFill>
    </fill>
    <fill>
      <patternFill patternType="solid">
        <fgColor rgb="FFFFCC99"/>
        <bgColor rgb="FFFFCC99"/>
      </patternFill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  <fill>
      <patternFill patternType="solid">
        <fgColor rgb="FFF4CCCC"/>
        <bgColor rgb="FFF4CCCC"/>
      </patternFill>
    </fill>
    <fill>
      <patternFill patternType="solid">
        <fgColor rgb="FFEFEFEF"/>
        <bgColor rgb="FFEFEFEF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38761D"/>
      </right>
      <top/>
      <bottom/>
      <diagonal/>
    </border>
    <border>
      <left/>
      <right/>
      <top/>
      <bottom style="thin">
        <color rgb="FFB6D7A8"/>
      </bottom>
      <diagonal/>
    </border>
    <border>
      <left style="thin">
        <color rgb="FFB6D7A8"/>
      </left>
      <right style="thin">
        <color rgb="FF38761D"/>
      </right>
      <top/>
      <bottom style="thin">
        <color rgb="FFB6D7A8"/>
      </bottom>
      <diagonal/>
    </border>
    <border>
      <left/>
      <right style="thin">
        <color rgb="FF38761D"/>
      </right>
      <top/>
      <bottom style="thin">
        <color rgb="FFB6D7A8"/>
      </bottom>
      <diagonal/>
    </border>
    <border>
      <left/>
      <right/>
      <top style="thin">
        <color rgb="FFB6D7A8"/>
      </top>
      <bottom style="thin">
        <color rgb="FFB6D7A8"/>
      </bottom>
      <diagonal/>
    </border>
    <border>
      <left style="thin">
        <color rgb="FFB6D7A8"/>
      </left>
      <right style="thin">
        <color rgb="FF38761D"/>
      </right>
      <top style="thin">
        <color rgb="FFB6D7A8"/>
      </top>
      <bottom style="thin">
        <color rgb="FFB6D7A8"/>
      </bottom>
      <diagonal/>
    </border>
    <border>
      <left/>
      <right style="thin">
        <color rgb="FF38761D"/>
      </right>
      <top style="thin">
        <color rgb="FFB6D7A8"/>
      </top>
      <bottom style="thin">
        <color rgb="FFB6D7A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B6D7A8"/>
      </right>
      <top/>
      <bottom style="thin">
        <color rgb="FFB6D7A8"/>
      </bottom>
      <diagonal/>
    </border>
    <border>
      <left style="medium">
        <color indexed="64"/>
      </left>
      <right style="thin">
        <color rgb="FFB6D7A8"/>
      </right>
      <top/>
      <bottom style="medium">
        <color indexed="64"/>
      </bottom>
      <diagonal/>
    </border>
    <border>
      <left/>
      <right style="thin">
        <color rgb="FF38761D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B6D7A8"/>
      </right>
      <top style="thin">
        <color rgb="FFB6D7A8"/>
      </top>
      <bottom style="thin">
        <color rgb="FFB6D7A8"/>
      </bottom>
      <diagonal/>
    </border>
    <border>
      <left/>
      <right style="medium">
        <color indexed="64"/>
      </right>
      <top style="thin">
        <color rgb="FFB6D7A8"/>
      </top>
      <bottom style="thin">
        <color rgb="FFB6D7A8"/>
      </bottom>
      <diagonal/>
    </border>
    <border>
      <left style="medium">
        <color indexed="64"/>
      </left>
      <right style="thin">
        <color rgb="FFB6D7A8"/>
      </right>
      <top style="thin">
        <color rgb="FFB6D7A8"/>
      </top>
      <bottom style="medium">
        <color indexed="64"/>
      </bottom>
      <diagonal/>
    </border>
    <border>
      <left/>
      <right style="thin">
        <color rgb="FF38761D"/>
      </right>
      <top style="thin">
        <color rgb="FFB6D7A8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rgb="FFB6D7A8"/>
      </top>
      <bottom style="medium">
        <color indexed="64"/>
      </bottom>
      <diagonal/>
    </border>
    <border>
      <left style="thin">
        <color rgb="FFB6D7A8"/>
      </left>
      <right style="thin">
        <color rgb="FF38761D"/>
      </right>
      <top style="thin">
        <color rgb="FFB6D7A8"/>
      </top>
      <bottom style="medium">
        <color indexed="64"/>
      </bottom>
      <diagonal/>
    </border>
    <border>
      <left style="medium">
        <color indexed="64"/>
      </left>
      <right style="thin">
        <color rgb="FF93C47D"/>
      </right>
      <top style="medium">
        <color indexed="64"/>
      </top>
      <bottom style="medium">
        <color indexed="64"/>
      </bottom>
      <diagonal/>
    </border>
    <border>
      <left style="thin">
        <color rgb="FF93C47D"/>
      </left>
      <right style="thin">
        <color rgb="FF38761D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B6D7A8"/>
      </right>
      <top style="medium">
        <color indexed="64"/>
      </top>
      <bottom style="medium">
        <color indexed="64"/>
      </bottom>
      <diagonal/>
    </border>
    <border>
      <left/>
      <right style="thin">
        <color rgb="FF38761D"/>
      </right>
      <top style="medium">
        <color indexed="64"/>
      </top>
      <bottom style="medium">
        <color indexed="64"/>
      </bottom>
      <diagonal/>
    </border>
    <border>
      <left/>
      <right style="thin">
        <color rgb="FF38761D"/>
      </right>
      <top style="medium">
        <color indexed="64"/>
      </top>
      <bottom/>
      <diagonal/>
    </border>
    <border>
      <left style="medium">
        <color indexed="64"/>
      </left>
      <right style="thin">
        <color rgb="FFB6D7A8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rgb="FFB6D7A8"/>
      </top>
      <bottom style="medium">
        <color indexed="64"/>
      </bottom>
      <diagonal/>
    </border>
  </borders>
  <cellStyleXfs count="2">
    <xf numFmtId="0" fontId="0" fillId="0" borderId="0"/>
    <xf numFmtId="44" fontId="23" fillId="0" borderId="0" applyFont="0" applyFill="0" applyBorder="0" applyAlignment="0" applyProtection="0"/>
  </cellStyleXfs>
  <cellXfs count="193">
    <xf numFmtId="0" fontId="0" fillId="0" borderId="0" xfId="0" applyFont="1" applyAlignment="1"/>
    <xf numFmtId="0" fontId="1" fillId="0" borderId="0" xfId="0" applyFont="1" applyAlignment="1"/>
    <xf numFmtId="0" fontId="3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left"/>
    </xf>
    <xf numFmtId="0" fontId="1" fillId="2" borderId="1" xfId="0" applyFont="1" applyFill="1" applyBorder="1" applyAlignment="1"/>
    <xf numFmtId="0" fontId="6" fillId="2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right"/>
    </xf>
    <xf numFmtId="0" fontId="7" fillId="5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164" fontId="8" fillId="0" borderId="0" xfId="0" applyNumberFormat="1" applyFont="1"/>
    <xf numFmtId="0" fontId="1" fillId="0" borderId="0" xfId="0" applyFont="1" applyAlignment="1"/>
    <xf numFmtId="0" fontId="9" fillId="0" borderId="0" xfId="0" applyFont="1" applyAlignment="1"/>
    <xf numFmtId="0" fontId="8" fillId="0" borderId="0" xfId="0" applyFont="1" applyAlignment="1"/>
    <xf numFmtId="0" fontId="19" fillId="0" borderId="0" xfId="0" applyFont="1" applyAlignment="1">
      <alignment horizontal="center" wrapText="1"/>
    </xf>
    <xf numFmtId="0" fontId="21" fillId="5" borderId="0" xfId="0" applyFont="1" applyFill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164" fontId="22" fillId="0" borderId="0" xfId="0" applyNumberFormat="1" applyFont="1"/>
    <xf numFmtId="0" fontId="12" fillId="0" borderId="0" xfId="0" applyFont="1" applyAlignment="1">
      <alignment horizontal="right"/>
    </xf>
    <xf numFmtId="164" fontId="12" fillId="0" borderId="0" xfId="0" applyNumberFormat="1" applyFont="1"/>
    <xf numFmtId="0" fontId="0" fillId="0" borderId="0" xfId="0" applyFont="1" applyAlignment="1"/>
    <xf numFmtId="0" fontId="1" fillId="0" borderId="0" xfId="0" applyFont="1" applyFill="1" applyAlignment="1"/>
    <xf numFmtId="0" fontId="0" fillId="0" borderId="0" xfId="0" applyFont="1" applyFill="1" applyAlignment="1"/>
    <xf numFmtId="0" fontId="0" fillId="0" borderId="0" xfId="0" applyFont="1" applyAlignment="1">
      <alignment wrapText="1"/>
    </xf>
    <xf numFmtId="0" fontId="3" fillId="6" borderId="21" xfId="0" applyFont="1" applyFill="1" applyBorder="1" applyAlignment="1">
      <alignment horizontal="center" vertical="center" wrapText="1"/>
    </xf>
    <xf numFmtId="0" fontId="3" fillId="6" borderId="29" xfId="0" applyFont="1" applyFill="1" applyBorder="1" applyAlignment="1">
      <alignment horizontal="center" vertical="center" wrapText="1"/>
    </xf>
    <xf numFmtId="44" fontId="3" fillId="6" borderId="30" xfId="1" applyNumberFormat="1" applyFont="1" applyFill="1" applyBorder="1" applyAlignment="1">
      <alignment horizontal="center" vertical="center" wrapText="1"/>
    </xf>
    <xf numFmtId="44" fontId="3" fillId="6" borderId="31" xfId="1" applyNumberFormat="1" applyFont="1" applyFill="1" applyBorder="1" applyAlignment="1">
      <alignment horizontal="center" vertical="center" wrapText="1"/>
    </xf>
    <xf numFmtId="44" fontId="3" fillId="6" borderId="22" xfId="1" applyNumberFormat="1" applyFont="1" applyFill="1" applyBorder="1" applyAlignment="1">
      <alignment horizontal="center" vertical="center" wrapText="1"/>
    </xf>
    <xf numFmtId="44" fontId="8" fillId="0" borderId="0" xfId="1" applyNumberFormat="1" applyFont="1" applyAlignment="1">
      <alignment horizontal="left" indent="4"/>
    </xf>
    <xf numFmtId="44" fontId="18" fillId="0" borderId="0" xfId="1" applyNumberFormat="1" applyFont="1" applyAlignment="1">
      <alignment horizontal="left" indent="4"/>
    </xf>
    <xf numFmtId="44" fontId="1" fillId="0" borderId="0" xfId="1" applyNumberFormat="1" applyFont="1" applyAlignment="1">
      <alignment horizontal="left" indent="4"/>
    </xf>
    <xf numFmtId="44" fontId="0" fillId="0" borderId="0" xfId="1" applyNumberFormat="1" applyFont="1" applyAlignment="1"/>
    <xf numFmtId="44" fontId="1" fillId="0" borderId="0" xfId="1" applyNumberFormat="1" applyFont="1" applyAlignment="1"/>
    <xf numFmtId="1" fontId="3" fillId="6" borderId="28" xfId="0" applyNumberFormat="1" applyFont="1" applyFill="1" applyBorder="1" applyAlignment="1">
      <alignment horizontal="center" vertical="center" wrapText="1"/>
    </xf>
    <xf numFmtId="1" fontId="8" fillId="0" borderId="0" xfId="0" applyNumberFormat="1" applyFont="1" applyAlignment="1">
      <alignment horizontal="center"/>
    </xf>
    <xf numFmtId="1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13" fillId="9" borderId="0" xfId="0" applyFont="1" applyFill="1" applyBorder="1" applyAlignment="1"/>
    <xf numFmtId="44" fontId="17" fillId="9" borderId="5" xfId="1" applyNumberFormat="1" applyFont="1" applyFill="1" applyBorder="1" applyAlignment="1">
      <alignment horizontal="left" indent="4"/>
    </xf>
    <xf numFmtId="44" fontId="5" fillId="9" borderId="12" xfId="1" applyNumberFormat="1" applyFont="1" applyFill="1" applyBorder="1" applyAlignment="1">
      <alignment horizontal="left" indent="4"/>
    </xf>
    <xf numFmtId="0" fontId="0" fillId="9" borderId="0" xfId="0" applyFont="1" applyFill="1" applyAlignment="1"/>
    <xf numFmtId="1" fontId="13" fillId="9" borderId="17" xfId="0" applyNumberFormat="1" applyFont="1" applyFill="1" applyBorder="1" applyAlignment="1">
      <alignment horizontal="center"/>
    </xf>
    <xf numFmtId="44" fontId="14" fillId="9" borderId="17" xfId="1" applyNumberFormat="1" applyFont="1" applyFill="1" applyBorder="1" applyAlignment="1">
      <alignment horizontal="left" indent="4"/>
    </xf>
    <xf numFmtId="44" fontId="15" fillId="9" borderId="8" xfId="1" applyNumberFormat="1" applyFont="1" applyFill="1" applyBorder="1" applyAlignment="1">
      <alignment horizontal="left" indent="4"/>
    </xf>
    <xf numFmtId="44" fontId="8" fillId="9" borderId="18" xfId="1" applyNumberFormat="1" applyFont="1" applyFill="1" applyBorder="1" applyAlignment="1">
      <alignment horizontal="left" indent="4"/>
    </xf>
    <xf numFmtId="44" fontId="24" fillId="9" borderId="13" xfId="1" applyNumberFormat="1" applyFont="1" applyFill="1" applyBorder="1" applyAlignment="1">
      <alignment horizontal="left" indent="4"/>
    </xf>
    <xf numFmtId="0" fontId="13" fillId="9" borderId="6" xfId="0" applyFont="1" applyFill="1" applyBorder="1" applyAlignment="1">
      <alignment horizontal="center"/>
    </xf>
    <xf numFmtId="0" fontId="13" fillId="9" borderId="7" xfId="0" applyFont="1" applyFill="1" applyBorder="1"/>
    <xf numFmtId="0" fontId="13" fillId="9" borderId="6" xfId="0" applyFont="1" applyFill="1" applyBorder="1"/>
    <xf numFmtId="1" fontId="13" fillId="9" borderId="19" xfId="0" applyNumberFormat="1" applyFont="1" applyFill="1" applyBorder="1" applyAlignment="1">
      <alignment horizontal="center"/>
    </xf>
    <xf numFmtId="0" fontId="13" fillId="9" borderId="26" xfId="0" applyFont="1" applyFill="1" applyBorder="1" applyAlignment="1">
      <alignment horizontal="center"/>
    </xf>
    <xf numFmtId="0" fontId="13" fillId="9" borderId="27" xfId="0" applyFont="1" applyFill="1" applyBorder="1"/>
    <xf numFmtId="0" fontId="13" fillId="9" borderId="26" xfId="0" applyFont="1" applyFill="1" applyBorder="1"/>
    <xf numFmtId="44" fontId="14" fillId="9" borderId="19" xfId="1" applyNumberFormat="1" applyFont="1" applyFill="1" applyBorder="1" applyAlignment="1">
      <alignment horizontal="left" indent="4"/>
    </xf>
    <xf numFmtId="44" fontId="15" fillId="9" borderId="20" xfId="1" applyNumberFormat="1" applyFont="1" applyFill="1" applyBorder="1" applyAlignment="1">
      <alignment horizontal="left" indent="4"/>
    </xf>
    <xf numFmtId="44" fontId="24" fillId="9" borderId="14" xfId="1" applyNumberFormat="1" applyFont="1" applyFill="1" applyBorder="1" applyAlignment="1">
      <alignment horizontal="left" indent="4"/>
    </xf>
    <xf numFmtId="44" fontId="17" fillId="9" borderId="15" xfId="1" applyNumberFormat="1" applyFont="1" applyFill="1" applyBorder="1" applyAlignment="1">
      <alignment horizontal="left" indent="4"/>
    </xf>
    <xf numFmtId="44" fontId="5" fillId="9" borderId="16" xfId="1" applyNumberFormat="1" applyFont="1" applyFill="1" applyBorder="1" applyAlignment="1">
      <alignment horizontal="left" indent="4"/>
    </xf>
    <xf numFmtId="0" fontId="5" fillId="8" borderId="36" xfId="0" applyFont="1" applyFill="1" applyBorder="1" applyAlignment="1">
      <alignment horizontal="center" vertical="center" wrapText="1"/>
    </xf>
    <xf numFmtId="0" fontId="5" fillId="8" borderId="37" xfId="0" applyFont="1" applyFill="1" applyBorder="1" applyAlignment="1">
      <alignment horizontal="center" vertical="center"/>
    </xf>
    <xf numFmtId="0" fontId="5" fillId="8" borderId="38" xfId="0" applyFont="1" applyFill="1" applyBorder="1" applyAlignment="1">
      <alignment horizontal="center" vertical="center"/>
    </xf>
    <xf numFmtId="0" fontId="8" fillId="0" borderId="35" xfId="0" applyFont="1" applyBorder="1" applyAlignment="1">
      <alignment horizontal="center"/>
    </xf>
    <xf numFmtId="0" fontId="7" fillId="0" borderId="35" xfId="0" applyFont="1" applyFill="1" applyBorder="1" applyAlignment="1">
      <alignment horizontal="left"/>
    </xf>
    <xf numFmtId="164" fontId="8" fillId="0" borderId="35" xfId="0" applyNumberFormat="1" applyFont="1" applyFill="1" applyBorder="1"/>
    <xf numFmtId="0" fontId="7" fillId="5" borderId="35" xfId="0" applyFont="1" applyFill="1" applyBorder="1" applyAlignment="1">
      <alignment horizontal="left"/>
    </xf>
    <xf numFmtId="164" fontId="8" fillId="0" borderId="35" xfId="0" applyNumberFormat="1" applyFont="1" applyBorder="1"/>
    <xf numFmtId="164" fontId="8" fillId="0" borderId="35" xfId="0" applyNumberFormat="1" applyFont="1" applyFill="1" applyBorder="1" applyAlignment="1"/>
    <xf numFmtId="164" fontId="8" fillId="0" borderId="35" xfId="0" applyNumberFormat="1" applyFont="1" applyBorder="1" applyAlignment="1"/>
    <xf numFmtId="0" fontId="0" fillId="0" borderId="35" xfId="0" applyFont="1" applyBorder="1" applyAlignment="1"/>
    <xf numFmtId="164" fontId="20" fillId="0" borderId="35" xfId="0" applyNumberFormat="1" applyFont="1" applyBorder="1" applyAlignment="1">
      <alignment horizontal="center"/>
    </xf>
    <xf numFmtId="0" fontId="8" fillId="0" borderId="35" xfId="0" applyFont="1" applyBorder="1"/>
    <xf numFmtId="0" fontId="20" fillId="8" borderId="36" xfId="0" applyFont="1" applyFill="1" applyBorder="1" applyAlignment="1">
      <alignment horizontal="center" vertical="center" wrapText="1"/>
    </xf>
    <xf numFmtId="0" fontId="20" fillId="8" borderId="37" xfId="0" applyFont="1" applyFill="1" applyBorder="1" applyAlignment="1">
      <alignment horizontal="center" vertical="center"/>
    </xf>
    <xf numFmtId="0" fontId="20" fillId="8" borderId="38" xfId="0" applyFont="1" applyFill="1" applyBorder="1" applyAlignment="1">
      <alignment horizontal="center" vertical="center"/>
    </xf>
    <xf numFmtId="0" fontId="8" fillId="0" borderId="35" xfId="0" applyFont="1" applyBorder="1" applyAlignment="1"/>
    <xf numFmtId="0" fontId="25" fillId="0" borderId="35" xfId="0" applyFont="1" applyBorder="1" applyAlignment="1">
      <alignment horizontal="right"/>
    </xf>
    <xf numFmtId="0" fontId="26" fillId="5" borderId="35" xfId="0" applyFont="1" applyFill="1" applyBorder="1" applyAlignment="1">
      <alignment horizontal="right"/>
    </xf>
    <xf numFmtId="16" fontId="13" fillId="9" borderId="6" xfId="0" applyNumberFormat="1" applyFont="1" applyFill="1" applyBorder="1" applyAlignment="1">
      <alignment horizontal="center"/>
    </xf>
    <xf numFmtId="44" fontId="1" fillId="9" borderId="18" xfId="1" applyNumberFormat="1" applyFont="1" applyFill="1" applyBorder="1" applyAlignment="1">
      <alignment horizontal="left" indent="4"/>
    </xf>
    <xf numFmtId="0" fontId="0" fillId="0" borderId="0" xfId="0" applyFont="1" applyAlignment="1"/>
    <xf numFmtId="0" fontId="13" fillId="9" borderId="7" xfId="0" applyFont="1" applyFill="1" applyBorder="1" applyAlignment="1"/>
    <xf numFmtId="0" fontId="13" fillId="9" borderId="6" xfId="0" applyFont="1" applyFill="1" applyBorder="1" applyAlignment="1"/>
    <xf numFmtId="0" fontId="0" fillId="0" borderId="0" xfId="0" applyFont="1" applyAlignment="1"/>
    <xf numFmtId="0" fontId="1" fillId="4" borderId="39" xfId="0" applyFont="1" applyFill="1" applyBorder="1" applyAlignment="1"/>
    <xf numFmtId="0" fontId="5" fillId="4" borderId="39" xfId="0" applyFont="1" applyFill="1" applyBorder="1" applyAlignment="1">
      <alignment horizontal="left"/>
    </xf>
    <xf numFmtId="0" fontId="1" fillId="2" borderId="40" xfId="0" applyFont="1" applyFill="1" applyBorder="1" applyAlignment="1"/>
    <xf numFmtId="0" fontId="6" fillId="2" borderId="40" xfId="0" applyFont="1" applyFill="1" applyBorder="1" applyAlignment="1">
      <alignment horizontal="left"/>
    </xf>
    <xf numFmtId="0" fontId="23" fillId="10" borderId="35" xfId="0" applyFont="1" applyFill="1" applyBorder="1" applyAlignment="1">
      <alignment wrapText="1"/>
    </xf>
    <xf numFmtId="0" fontId="6" fillId="10" borderId="35" xfId="0" applyFont="1" applyFill="1" applyBorder="1" applyAlignment="1">
      <alignment wrapText="1"/>
    </xf>
    <xf numFmtId="0" fontId="23" fillId="11" borderId="35" xfId="0" applyFont="1" applyFill="1" applyBorder="1" applyAlignment="1">
      <alignment horizontal="right" wrapText="1"/>
    </xf>
    <xf numFmtId="0" fontId="27" fillId="11" borderId="35" xfId="0" applyFont="1" applyFill="1" applyBorder="1" applyAlignment="1">
      <alignment wrapText="1"/>
    </xf>
    <xf numFmtId="0" fontId="23" fillId="11" borderId="41" xfId="0" applyFont="1" applyFill="1" applyBorder="1" applyAlignment="1">
      <alignment horizontal="right" wrapText="1"/>
    </xf>
    <xf numFmtId="0" fontId="27" fillId="11" borderId="41" xfId="0" applyFont="1" applyFill="1" applyBorder="1" applyAlignment="1">
      <alignment wrapText="1"/>
    </xf>
    <xf numFmtId="0" fontId="1" fillId="5" borderId="40" xfId="0" applyFont="1" applyFill="1" applyBorder="1" applyAlignment="1">
      <alignment horizontal="right"/>
    </xf>
    <xf numFmtId="0" fontId="7" fillId="5" borderId="40" xfId="0" applyFont="1" applyFill="1" applyBorder="1" applyAlignment="1">
      <alignment horizontal="left"/>
    </xf>
    <xf numFmtId="0" fontId="1" fillId="5" borderId="39" xfId="0" applyFont="1" applyFill="1" applyBorder="1" applyAlignment="1">
      <alignment horizontal="right"/>
    </xf>
    <xf numFmtId="0" fontId="7" fillId="5" borderId="39" xfId="0" applyFont="1" applyFill="1" applyBorder="1" applyAlignment="1">
      <alignment horizontal="left"/>
    </xf>
    <xf numFmtId="0" fontId="1" fillId="2" borderId="35" xfId="0" applyFont="1" applyFill="1" applyBorder="1" applyAlignment="1"/>
    <xf numFmtId="0" fontId="6" fillId="2" borderId="35" xfId="0" applyFont="1" applyFill="1" applyBorder="1" applyAlignment="1">
      <alignment horizontal="left"/>
    </xf>
    <xf numFmtId="0" fontId="1" fillId="5" borderId="35" xfId="0" applyFont="1" applyFill="1" applyBorder="1" applyAlignment="1">
      <alignment horizontal="right"/>
    </xf>
    <xf numFmtId="0" fontId="23" fillId="12" borderId="35" xfId="0" applyFont="1" applyFill="1" applyBorder="1" applyAlignment="1">
      <alignment wrapText="1"/>
    </xf>
    <xf numFmtId="0" fontId="28" fillId="12" borderId="35" xfId="0" applyFont="1" applyFill="1" applyBorder="1" applyAlignment="1">
      <alignment wrapText="1"/>
    </xf>
    <xf numFmtId="0" fontId="5" fillId="4" borderId="35" xfId="0" applyFont="1" applyFill="1" applyBorder="1" applyAlignment="1">
      <alignment horizontal="left"/>
    </xf>
    <xf numFmtId="0" fontId="1" fillId="0" borderId="35" xfId="0" applyFont="1" applyFill="1" applyBorder="1" applyAlignment="1">
      <alignment horizontal="right"/>
    </xf>
    <xf numFmtId="0" fontId="1" fillId="2" borderId="35" xfId="0" applyFont="1" applyFill="1" applyBorder="1" applyAlignment="1">
      <alignment horizontal="right"/>
    </xf>
    <xf numFmtId="0" fontId="23" fillId="0" borderId="35" xfId="0" applyFont="1" applyFill="1" applyBorder="1" applyAlignment="1">
      <alignment horizontal="right" wrapText="1"/>
    </xf>
    <xf numFmtId="0" fontId="27" fillId="0" borderId="35" xfId="0" applyFont="1" applyFill="1" applyBorder="1" applyAlignment="1">
      <alignment wrapText="1"/>
    </xf>
    <xf numFmtId="0" fontId="27" fillId="0" borderId="41" xfId="0" applyFont="1" applyFill="1" applyBorder="1" applyAlignment="1">
      <alignment wrapText="1"/>
    </xf>
    <xf numFmtId="0" fontId="25" fillId="0" borderId="35" xfId="0" applyFont="1" applyFill="1" applyBorder="1" applyAlignment="1">
      <alignment horizontal="right"/>
    </xf>
    <xf numFmtId="0" fontId="25" fillId="9" borderId="35" xfId="0" applyFont="1" applyFill="1" applyBorder="1" applyAlignment="1">
      <alignment horizontal="right"/>
    </xf>
    <xf numFmtId="0" fontId="25" fillId="13" borderId="35" xfId="0" applyFont="1" applyFill="1" applyBorder="1" applyAlignment="1">
      <alignment horizontal="right"/>
    </xf>
    <xf numFmtId="0" fontId="0" fillId="0" borderId="0" xfId="0" applyFont="1" applyAlignment="1"/>
    <xf numFmtId="0" fontId="27" fillId="11" borderId="35" xfId="0" applyFont="1" applyFill="1" applyBorder="1"/>
    <xf numFmtId="0" fontId="0" fillId="0" borderId="0" xfId="0" applyFont="1" applyAlignment="1"/>
    <xf numFmtId="0" fontId="29" fillId="0" borderId="0" xfId="0" applyFont="1" applyAlignment="1" applyProtection="1"/>
    <xf numFmtId="0" fontId="0" fillId="0" borderId="0" xfId="0" applyFont="1" applyAlignment="1" applyProtection="1"/>
    <xf numFmtId="0" fontId="29" fillId="14" borderId="0" xfId="0" applyFont="1" applyFill="1" applyAlignment="1" applyProtection="1"/>
    <xf numFmtId="0" fontId="0" fillId="14" borderId="0" xfId="0" applyFont="1" applyFill="1" applyAlignment="1" applyProtection="1"/>
    <xf numFmtId="44" fontId="29" fillId="14" borderId="0" xfId="0" applyNumberFormat="1" applyFont="1" applyFill="1" applyAlignment="1" applyProtection="1"/>
    <xf numFmtId="0" fontId="33" fillId="14" borderId="0" xfId="0" applyFont="1" applyFill="1" applyAlignment="1" applyProtection="1"/>
    <xf numFmtId="44" fontId="33" fillId="14" borderId="0" xfId="0" applyNumberFormat="1" applyFont="1" applyFill="1" applyAlignment="1" applyProtection="1"/>
    <xf numFmtId="0" fontId="29" fillId="15" borderId="0" xfId="0" applyFont="1" applyFill="1" applyAlignment="1" applyProtection="1"/>
    <xf numFmtId="0" fontId="0" fillId="15" borderId="0" xfId="0" applyFont="1" applyFill="1" applyAlignment="1" applyProtection="1"/>
    <xf numFmtId="0" fontId="34" fillId="15" borderId="0" xfId="0" applyFont="1" applyFill="1" applyAlignment="1" applyProtection="1"/>
    <xf numFmtId="44" fontId="34" fillId="15" borderId="0" xfId="0" applyNumberFormat="1" applyFont="1" applyFill="1" applyAlignment="1" applyProtection="1"/>
    <xf numFmtId="0" fontId="29" fillId="16" borderId="0" xfId="0" applyFont="1" applyFill="1" applyAlignment="1" applyProtection="1"/>
    <xf numFmtId="0" fontId="33" fillId="16" borderId="0" xfId="0" applyFont="1" applyFill="1" applyAlignment="1" applyProtection="1"/>
    <xf numFmtId="0" fontId="29" fillId="0" borderId="0" xfId="0" applyFont="1" applyAlignment="1" applyProtection="1">
      <protection locked="0"/>
    </xf>
    <xf numFmtId="0" fontId="0" fillId="0" borderId="0" xfId="0" applyFont="1" applyAlignment="1" applyProtection="1">
      <protection locked="0"/>
    </xf>
    <xf numFmtId="0" fontId="29" fillId="14" borderId="0" xfId="0" applyFont="1" applyFill="1" applyAlignment="1" applyProtection="1">
      <protection locked="0"/>
    </xf>
    <xf numFmtId="0" fontId="0" fillId="14" borderId="0" xfId="0" applyFont="1" applyFill="1" applyAlignment="1" applyProtection="1">
      <protection locked="0"/>
    </xf>
    <xf numFmtId="44" fontId="33" fillId="16" borderId="0" xfId="0" applyNumberFormat="1" applyFont="1" applyFill="1" applyAlignment="1" applyProtection="1"/>
    <xf numFmtId="165" fontId="33" fillId="16" borderId="0" xfId="0" applyNumberFormat="1" applyFont="1" applyFill="1" applyAlignment="1" applyProtection="1"/>
    <xf numFmtId="165" fontId="34" fillId="15" borderId="0" xfId="0" applyNumberFormat="1" applyFont="1" applyFill="1" applyAlignment="1" applyProtection="1"/>
    <xf numFmtId="1" fontId="13" fillId="9" borderId="17" xfId="0" quotePrefix="1" applyNumberFormat="1" applyFont="1" applyFill="1" applyBorder="1" applyAlignment="1">
      <alignment horizontal="center"/>
    </xf>
    <xf numFmtId="0" fontId="13" fillId="9" borderId="4" xfId="0" applyFont="1" applyFill="1" applyBorder="1"/>
    <xf numFmtId="44" fontId="14" fillId="9" borderId="13" xfId="1" applyNumberFormat="1" applyFont="1" applyFill="1" applyBorder="1" applyAlignment="1">
      <alignment horizontal="left" indent="4"/>
    </xf>
    <xf numFmtId="44" fontId="15" fillId="9" borderId="5" xfId="1" applyNumberFormat="1" applyFont="1" applyFill="1" applyBorder="1" applyAlignment="1">
      <alignment horizontal="left" indent="4"/>
    </xf>
    <xf numFmtId="44" fontId="24" fillId="9" borderId="17" xfId="1" applyNumberFormat="1" applyFont="1" applyFill="1" applyBorder="1" applyAlignment="1">
      <alignment horizontal="left" indent="4"/>
    </xf>
    <xf numFmtId="44" fontId="17" fillId="9" borderId="8" xfId="1" applyNumberFormat="1" applyFont="1" applyFill="1" applyBorder="1" applyAlignment="1">
      <alignment horizontal="left" indent="4"/>
    </xf>
    <xf numFmtId="44" fontId="1" fillId="0" borderId="25" xfId="1" applyNumberFormat="1" applyFont="1" applyBorder="1" applyAlignment="1"/>
    <xf numFmtId="0" fontId="13" fillId="9" borderId="34" xfId="0" applyFont="1" applyFill="1" applyBorder="1" applyAlignment="1"/>
    <xf numFmtId="44" fontId="8" fillId="9" borderId="43" xfId="1" applyNumberFormat="1" applyFont="1" applyFill="1" applyBorder="1" applyAlignment="1">
      <alignment horizontal="left" indent="4"/>
    </xf>
    <xf numFmtId="44" fontId="1" fillId="9" borderId="43" xfId="1" applyNumberFormat="1" applyFont="1" applyFill="1" applyBorder="1" applyAlignment="1">
      <alignment horizontal="left" indent="4"/>
    </xf>
    <xf numFmtId="0" fontId="0" fillId="0" borderId="0" xfId="0" applyFont="1" applyAlignment="1"/>
    <xf numFmtId="0" fontId="2" fillId="2" borderId="0" xfId="0" applyFont="1" applyFill="1" applyAlignment="1">
      <alignment horizontal="center"/>
    </xf>
    <xf numFmtId="0" fontId="0" fillId="0" borderId="0" xfId="0" applyFont="1" applyAlignment="1"/>
    <xf numFmtId="44" fontId="10" fillId="0" borderId="23" xfId="1" applyNumberFormat="1" applyFont="1" applyBorder="1" applyAlignment="1">
      <alignment horizontal="center" vertical="center"/>
    </xf>
    <xf numFmtId="44" fontId="8" fillId="0" borderId="24" xfId="1" applyNumberFormat="1" applyFont="1" applyBorder="1"/>
    <xf numFmtId="44" fontId="8" fillId="0" borderId="25" xfId="1" applyNumberFormat="1" applyFont="1" applyBorder="1"/>
    <xf numFmtId="44" fontId="11" fillId="0" borderId="23" xfId="1" applyNumberFormat="1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10" fillId="7" borderId="9" xfId="0" applyFont="1" applyFill="1" applyBorder="1" applyAlignment="1">
      <alignment horizontal="center"/>
    </xf>
    <xf numFmtId="0" fontId="8" fillId="0" borderId="10" xfId="0" applyFont="1" applyBorder="1"/>
    <xf numFmtId="0" fontId="8" fillId="0" borderId="11" xfId="0" applyFont="1" applyBorder="1"/>
    <xf numFmtId="0" fontId="10" fillId="6" borderId="9" xfId="0" applyFont="1" applyFill="1" applyBorder="1" applyAlignment="1">
      <alignment horizontal="center"/>
    </xf>
    <xf numFmtId="0" fontId="30" fillId="0" borderId="0" xfId="0" applyFont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center" vertical="center" wrapText="1"/>
    </xf>
    <xf numFmtId="0" fontId="31" fillId="0" borderId="0" xfId="0" applyFont="1" applyAlignment="1" applyProtection="1">
      <alignment horizontal="center" vertical="center"/>
    </xf>
    <xf numFmtId="0" fontId="32" fillId="15" borderId="0" xfId="0" applyFont="1" applyFill="1" applyAlignment="1" applyProtection="1">
      <alignment horizontal="left"/>
    </xf>
    <xf numFmtId="1" fontId="13" fillId="9" borderId="23" xfId="0" applyNumberFormat="1" applyFont="1" applyFill="1" applyBorder="1" applyAlignment="1">
      <alignment horizontal="center"/>
    </xf>
    <xf numFmtId="16" fontId="13" fillId="9" borderId="24" xfId="0" applyNumberFormat="1" applyFont="1" applyFill="1" applyBorder="1" applyAlignment="1">
      <alignment horizontal="center"/>
    </xf>
    <xf numFmtId="0" fontId="13" fillId="9" borderId="32" xfId="0" applyFont="1" applyFill="1" applyBorder="1" applyAlignment="1"/>
    <xf numFmtId="0" fontId="13" fillId="9" borderId="24" xfId="0" applyFont="1" applyFill="1" applyBorder="1"/>
    <xf numFmtId="0" fontId="13" fillId="9" borderId="24" xfId="0" applyFont="1" applyFill="1" applyBorder="1" applyAlignment="1"/>
    <xf numFmtId="44" fontId="14" fillId="9" borderId="33" xfId="1" applyNumberFormat="1" applyFont="1" applyFill="1" applyBorder="1" applyAlignment="1">
      <alignment horizontal="left" indent="4"/>
    </xf>
    <xf numFmtId="44" fontId="15" fillId="9" borderId="32" xfId="1" applyNumberFormat="1" applyFont="1" applyFill="1" applyBorder="1" applyAlignment="1">
      <alignment horizontal="left" indent="4"/>
    </xf>
    <xf numFmtId="44" fontId="8" fillId="9" borderId="25" xfId="1" applyNumberFormat="1" applyFont="1" applyFill="1" applyBorder="1" applyAlignment="1">
      <alignment horizontal="left" indent="4"/>
    </xf>
    <xf numFmtId="44" fontId="16" fillId="9" borderId="33" xfId="1" applyNumberFormat="1" applyFont="1" applyFill="1" applyBorder="1" applyAlignment="1">
      <alignment horizontal="left" indent="4"/>
    </xf>
    <xf numFmtId="44" fontId="17" fillId="9" borderId="32" xfId="1" applyNumberFormat="1" applyFont="1" applyFill="1" applyBorder="1" applyAlignment="1">
      <alignment horizontal="left" indent="4"/>
    </xf>
    <xf numFmtId="44" fontId="1" fillId="9" borderId="25" xfId="1" applyNumberFormat="1" applyFont="1" applyFill="1" applyBorder="1" applyAlignment="1">
      <alignment horizontal="left" indent="4"/>
    </xf>
    <xf numFmtId="44" fontId="5" fillId="9" borderId="25" xfId="1" applyNumberFormat="1" applyFont="1" applyFill="1" applyBorder="1" applyAlignment="1">
      <alignment horizontal="left" indent="4"/>
    </xf>
    <xf numFmtId="1" fontId="13" fillId="9" borderId="13" xfId="0" applyNumberFormat="1" applyFont="1" applyFill="1" applyBorder="1" applyAlignment="1">
      <alignment horizontal="center"/>
    </xf>
    <xf numFmtId="16" fontId="13" fillId="9" borderId="3" xfId="0" applyNumberFormat="1" applyFont="1" applyFill="1" applyBorder="1" applyAlignment="1">
      <alignment horizontal="center"/>
    </xf>
    <xf numFmtId="0" fontId="13" fillId="9" borderId="4" xfId="0" applyFont="1" applyFill="1" applyBorder="1" applyAlignment="1"/>
    <xf numFmtId="0" fontId="13" fillId="9" borderId="3" xfId="0" applyFont="1" applyFill="1" applyBorder="1" applyAlignment="1"/>
    <xf numFmtId="44" fontId="16" fillId="9" borderId="13" xfId="1" applyNumberFormat="1" applyFont="1" applyFill="1" applyBorder="1" applyAlignment="1">
      <alignment horizontal="left" indent="4"/>
    </xf>
    <xf numFmtId="44" fontId="17" fillId="9" borderId="2" xfId="1" applyNumberFormat="1" applyFont="1" applyFill="1" applyBorder="1" applyAlignment="1">
      <alignment horizontal="left" indent="4"/>
    </xf>
    <xf numFmtId="44" fontId="17" fillId="9" borderId="7" xfId="1" applyNumberFormat="1" applyFont="1" applyFill="1" applyBorder="1" applyAlignment="1">
      <alignment horizontal="left" indent="4"/>
    </xf>
    <xf numFmtId="44" fontId="24" fillId="9" borderId="13" xfId="1" applyNumberFormat="1" applyFont="1" applyFill="1" applyBorder="1" applyAlignment="1">
      <alignment horizontal="left" indent="3"/>
    </xf>
    <xf numFmtId="44" fontId="17" fillId="9" borderId="7" xfId="1" applyNumberFormat="1" applyFont="1" applyFill="1" applyBorder="1" applyAlignment="1">
      <alignment horizontal="left" indent="3"/>
    </xf>
    <xf numFmtId="44" fontId="0" fillId="9" borderId="0" xfId="1" applyNumberFormat="1" applyFont="1" applyFill="1" applyAlignment="1">
      <alignment horizontal="left"/>
    </xf>
    <xf numFmtId="0" fontId="23" fillId="9" borderId="0" xfId="0" applyFont="1" applyFill="1" applyAlignment="1"/>
    <xf numFmtId="44" fontId="14" fillId="9" borderId="17" xfId="1" applyFont="1" applyFill="1" applyBorder="1" applyAlignment="1">
      <alignment horizontal="left" indent="4"/>
    </xf>
    <xf numFmtId="44" fontId="15" fillId="9" borderId="8" xfId="1" applyFont="1" applyFill="1" applyBorder="1" applyAlignment="1">
      <alignment horizontal="left" indent="4"/>
    </xf>
    <xf numFmtId="0" fontId="13" fillId="9" borderId="0" xfId="0" applyFont="1" applyFill="1"/>
    <xf numFmtId="0" fontId="35" fillId="0" borderId="0" xfId="0" applyFont="1" applyAlignment="1" applyProtection="1">
      <protection locked="0"/>
    </xf>
    <xf numFmtId="0" fontId="36" fillId="0" borderId="0" xfId="0" applyFont="1" applyAlignment="1" applyProtection="1">
      <protection locked="0"/>
    </xf>
  </cellXfs>
  <cellStyles count="2">
    <cellStyle name="Monétaire" xfId="1" builtinId="4"/>
    <cellStyle name="Normal" xfId="0" builtinId="0"/>
  </cellStyles>
  <dxfs count="170">
    <dxf>
      <font>
        <color rgb="FFC53929"/>
      </font>
      <fill>
        <patternFill patternType="none"/>
      </fill>
    </dxf>
    <dxf>
      <font>
        <color rgb="FF0B8043"/>
      </font>
      <fill>
        <patternFill patternType="none"/>
      </fill>
    </dxf>
    <dxf>
      <font>
        <b/>
        <color rgb="FF0B8043"/>
      </font>
      <fill>
        <patternFill patternType="none"/>
      </fill>
    </dxf>
    <dxf>
      <font>
        <color rgb="FF6AA84F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6AA84F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6AA84F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6AA84F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6AA84F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6AA84F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6AA84F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6AA84F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6AA84F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6AA84F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6AA84F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6AA84F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6AA84F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6AA84F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6AA84F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6AA84F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6AA84F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6AA84F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6AA84F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6AA84F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6AA84F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6AA84F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6AA84F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6AA84F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6AA84F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6AA84F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6AA84F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6AA84F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6AA84F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6AA84F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6AA84F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6AA84F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6AA84F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6AA84F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6AA84F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6AA84F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6AA84F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6AA84F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6AA84F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6AA84F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6AA84F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6AA84F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6AA84F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6AA84F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6AA84F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6AA84F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6AA84F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6AA84F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6AA84F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6AA84F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6AA84F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6AA84F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6AA84F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6AA84F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6AA84F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6AA84F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6AA84F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6AA84F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6AA84F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6AA84F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6AA84F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6AA84F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6AA84F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6AA84F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6AA84F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6AA84F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6AA84F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6AA84F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6AA84F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6AA84F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6AA84F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6AA84F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6AA84F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6AA84F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6AA84F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6AA84F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6AA84F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6AA84F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6AA84F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6AA84F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6AA84F"/>
      </font>
      <fill>
        <patternFill patternType="none"/>
      </fill>
    </dxf>
    <dxf>
      <font>
        <color rgb="FFFF0000"/>
      </font>
      <fill>
        <patternFill patternType="none"/>
      </fill>
    </dxf>
    <dxf>
      <font>
        <b/>
        <color rgb="FFC53929"/>
      </font>
      <fill>
        <patternFill patternType="none"/>
      </fill>
    </dxf>
    <dxf>
      <font>
        <color rgb="FF6AA84F"/>
      </font>
      <fill>
        <patternFill patternType="none"/>
      </fill>
    </dxf>
    <dxf>
      <font>
        <color rgb="FFFF0000"/>
      </font>
      <fill>
        <patternFill patternType="none"/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</dxfs>
  <tableStyles count="1">
    <tableStyle name="Journal-style" pivot="0" count="2" xr9:uid="{00000000-0011-0000-FFFF-FFFF00000000}">
      <tableStyleElement type="firstRowStripe" dxfId="169"/>
      <tableStyleElement type="secondRowStripe" dxfId="16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3</xdr:col>
      <xdr:colOff>275907</xdr:colOff>
      <xdr:row>8</xdr:row>
      <xdr:rowOff>76021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BD653FED-477A-42FF-81A2-B87C19DCB8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19050"/>
          <a:ext cx="2542857" cy="1428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59"/>
  <sheetViews>
    <sheetView topLeftCell="A19" workbookViewId="0">
      <selection activeCell="A29" sqref="A29"/>
    </sheetView>
  </sheetViews>
  <sheetFormatPr baseColWidth="10" defaultRowHeight="12.5" x14ac:dyDescent="0.25"/>
  <cols>
    <col min="1" max="1" width="62.1796875" customWidth="1"/>
  </cols>
  <sheetData>
    <row r="1" spans="1:1" s="85" customFormat="1" ht="12.75" customHeight="1" x14ac:dyDescent="0.25">
      <c r="A1" s="110" t="s">
        <v>81</v>
      </c>
    </row>
    <row r="2" spans="1:1" s="85" customFormat="1" ht="12.75" customHeight="1" x14ac:dyDescent="0.25">
      <c r="A2" s="109" t="s">
        <v>82</v>
      </c>
    </row>
    <row r="3" spans="1:1" ht="12.75" customHeight="1" x14ac:dyDescent="0.25">
      <c r="A3" s="8" t="s">
        <v>42</v>
      </c>
    </row>
    <row r="4" spans="1:1" ht="12.75" customHeight="1" x14ac:dyDescent="0.25">
      <c r="A4" s="8" t="s">
        <v>4</v>
      </c>
    </row>
    <row r="5" spans="1:1" ht="12.75" customHeight="1" x14ac:dyDescent="0.25">
      <c r="A5" s="8" t="s">
        <v>6</v>
      </c>
    </row>
    <row r="6" spans="1:1" ht="12.75" customHeight="1" x14ac:dyDescent="0.25">
      <c r="A6" s="8" t="s">
        <v>7</v>
      </c>
    </row>
    <row r="7" spans="1:1" ht="12.75" customHeight="1" x14ac:dyDescent="0.25">
      <c r="A7" s="93" t="s">
        <v>92</v>
      </c>
    </row>
    <row r="8" spans="1:1" ht="12.75" customHeight="1" x14ac:dyDescent="0.25">
      <c r="A8" s="93" t="s">
        <v>91</v>
      </c>
    </row>
    <row r="9" spans="1:1" s="114" customFormat="1" ht="12.75" customHeight="1" x14ac:dyDescent="0.25">
      <c r="A9" s="115" t="s">
        <v>183</v>
      </c>
    </row>
    <row r="10" spans="1:1" ht="12.75" customHeight="1" x14ac:dyDescent="0.25">
      <c r="A10" s="65" t="s">
        <v>45</v>
      </c>
    </row>
    <row r="11" spans="1:1" ht="12.75" customHeight="1" x14ac:dyDescent="0.25">
      <c r="A11" s="67" t="s">
        <v>208</v>
      </c>
    </row>
    <row r="12" spans="1:1" ht="12.75" customHeight="1" x14ac:dyDescent="0.25">
      <c r="A12" s="67" t="s">
        <v>118</v>
      </c>
    </row>
    <row r="13" spans="1:1" ht="12.75" customHeight="1" x14ac:dyDescent="0.25">
      <c r="A13" s="67" t="s">
        <v>119</v>
      </c>
    </row>
    <row r="14" spans="1:1" ht="12.75" customHeight="1" x14ac:dyDescent="0.25">
      <c r="A14" s="67" t="s">
        <v>15</v>
      </c>
    </row>
    <row r="15" spans="1:1" ht="12.75" customHeight="1" x14ac:dyDescent="0.25">
      <c r="A15" s="65" t="s">
        <v>16</v>
      </c>
    </row>
    <row r="16" spans="1:1" ht="12.75" customHeight="1" x14ac:dyDescent="0.25">
      <c r="A16" s="65" t="s">
        <v>46</v>
      </c>
    </row>
    <row r="17" spans="1:1" ht="12.75" customHeight="1" x14ac:dyDescent="0.25">
      <c r="A17" s="65" t="s">
        <v>47</v>
      </c>
    </row>
    <row r="18" spans="1:1" ht="12.75" customHeight="1" x14ac:dyDescent="0.25">
      <c r="A18" s="65" t="s">
        <v>48</v>
      </c>
    </row>
    <row r="19" spans="1:1" ht="12.75" customHeight="1" x14ac:dyDescent="0.25">
      <c r="A19" s="93" t="s">
        <v>155</v>
      </c>
    </row>
    <row r="20" spans="1:1" ht="12.75" customHeight="1" x14ac:dyDescent="0.25">
      <c r="A20" s="67" t="s">
        <v>132</v>
      </c>
    </row>
    <row r="21" spans="1:1" ht="12.75" customHeight="1" x14ac:dyDescent="0.25">
      <c r="A21" s="67" t="s">
        <v>133</v>
      </c>
    </row>
    <row r="22" spans="1:1" ht="12.75" customHeight="1" x14ac:dyDescent="0.25">
      <c r="A22" s="67" t="s">
        <v>134</v>
      </c>
    </row>
    <row r="23" spans="1:1" ht="12.75" customHeight="1" x14ac:dyDescent="0.25">
      <c r="A23" s="67" t="s">
        <v>135</v>
      </c>
    </row>
    <row r="24" spans="1:1" ht="12.75" customHeight="1" x14ac:dyDescent="0.25">
      <c r="A24" s="93" t="s">
        <v>121</v>
      </c>
    </row>
    <row r="25" spans="1:1" ht="12.75" customHeight="1" x14ac:dyDescent="0.25">
      <c r="A25" s="93" t="s">
        <v>122</v>
      </c>
    </row>
    <row r="26" spans="1:1" s="147" customFormat="1" ht="12.75" customHeight="1" x14ac:dyDescent="0.25">
      <c r="A26" s="93" t="s">
        <v>205</v>
      </c>
    </row>
    <row r="27" spans="1:1" ht="12.75" customHeight="1" x14ac:dyDescent="0.25">
      <c r="A27" s="67" t="s">
        <v>128</v>
      </c>
    </row>
    <row r="28" spans="1:1" ht="12.75" customHeight="1" x14ac:dyDescent="0.25">
      <c r="A28" s="65" t="s">
        <v>49</v>
      </c>
    </row>
    <row r="29" spans="1:1" ht="12.75" customHeight="1" x14ac:dyDescent="0.25">
      <c r="A29" s="67" t="s">
        <v>21</v>
      </c>
    </row>
    <row r="30" spans="1:1" ht="12.75" customHeight="1" x14ac:dyDescent="0.25">
      <c r="A30" s="67" t="s">
        <v>50</v>
      </c>
    </row>
    <row r="31" spans="1:1" ht="12.75" customHeight="1" x14ac:dyDescent="0.25">
      <c r="A31" s="67" t="s">
        <v>141</v>
      </c>
    </row>
    <row r="32" spans="1:1" ht="12.75" customHeight="1" x14ac:dyDescent="0.25">
      <c r="A32" s="65" t="s">
        <v>136</v>
      </c>
    </row>
    <row r="33" spans="1:1" ht="12.75" customHeight="1" x14ac:dyDescent="0.25">
      <c r="A33" s="65" t="s">
        <v>53</v>
      </c>
    </row>
    <row r="34" spans="1:1" ht="12.75" customHeight="1" x14ac:dyDescent="0.25">
      <c r="A34" s="65" t="s">
        <v>137</v>
      </c>
    </row>
    <row r="35" spans="1:1" ht="12.75" customHeight="1" x14ac:dyDescent="0.25">
      <c r="A35" s="65" t="s">
        <v>139</v>
      </c>
    </row>
    <row r="36" spans="1:1" ht="12.75" customHeight="1" x14ac:dyDescent="0.25">
      <c r="A36" s="67" t="s">
        <v>140</v>
      </c>
    </row>
    <row r="37" spans="1:1" ht="12.75" customHeight="1" x14ac:dyDescent="0.25">
      <c r="A37" s="67" t="s">
        <v>54</v>
      </c>
    </row>
    <row r="38" spans="1:1" ht="12.75" customHeight="1" x14ac:dyDescent="0.25">
      <c r="A38" s="67" t="s">
        <v>25</v>
      </c>
    </row>
    <row r="39" spans="1:1" ht="12.75" customHeight="1" x14ac:dyDescent="0.25">
      <c r="A39" s="93" t="s">
        <v>146</v>
      </c>
    </row>
    <row r="40" spans="1:1" ht="12.75" customHeight="1" x14ac:dyDescent="0.25">
      <c r="A40" s="67" t="s">
        <v>187</v>
      </c>
    </row>
    <row r="41" spans="1:1" ht="12.75" customHeight="1" x14ac:dyDescent="0.25">
      <c r="A41" s="67" t="s">
        <v>150</v>
      </c>
    </row>
    <row r="42" spans="1:1" ht="12.75" customHeight="1" x14ac:dyDescent="0.25">
      <c r="A42" s="8" t="s">
        <v>156</v>
      </c>
    </row>
    <row r="43" spans="1:1" ht="12.75" customHeight="1" x14ac:dyDescent="0.25">
      <c r="A43" s="8" t="s">
        <v>154</v>
      </c>
    </row>
    <row r="44" spans="1:1" ht="12.75" customHeight="1" x14ac:dyDescent="0.25">
      <c r="A44" s="99" t="s">
        <v>60</v>
      </c>
    </row>
    <row r="45" spans="1:1" ht="12.75" customHeight="1" x14ac:dyDescent="0.25">
      <c r="A45" s="67" t="s">
        <v>61</v>
      </c>
    </row>
    <row r="46" spans="1:1" ht="12.75" customHeight="1" x14ac:dyDescent="0.25">
      <c r="A46" s="67" t="s">
        <v>62</v>
      </c>
    </row>
    <row r="47" spans="1:1" ht="12.75" customHeight="1" x14ac:dyDescent="0.25">
      <c r="A47" s="93" t="s">
        <v>179</v>
      </c>
    </row>
    <row r="48" spans="1:1" ht="12.75" customHeight="1" x14ac:dyDescent="0.25">
      <c r="A48" s="109" t="s">
        <v>157</v>
      </c>
    </row>
    <row r="49" spans="1:1" ht="12.75" customHeight="1" x14ac:dyDescent="0.25">
      <c r="A49" s="109" t="s">
        <v>186</v>
      </c>
    </row>
    <row r="50" spans="1:1" ht="12.75" customHeight="1" x14ac:dyDescent="0.25">
      <c r="A50" s="109" t="s">
        <v>209</v>
      </c>
    </row>
    <row r="51" spans="1:1" s="147" customFormat="1" ht="12.75" customHeight="1" x14ac:dyDescent="0.25">
      <c r="A51" s="109" t="s">
        <v>206</v>
      </c>
    </row>
    <row r="52" spans="1:1" ht="12.75" customHeight="1" x14ac:dyDescent="0.25">
      <c r="A52" s="67" t="s">
        <v>64</v>
      </c>
    </row>
    <row r="53" spans="1:1" ht="12.75" customHeight="1" x14ac:dyDescent="0.25">
      <c r="A53" s="67" t="s">
        <v>66</v>
      </c>
    </row>
    <row r="54" spans="1:1" ht="12.75" customHeight="1" x14ac:dyDescent="0.25">
      <c r="A54" s="67" t="s">
        <v>67</v>
      </c>
    </row>
    <row r="55" spans="1:1" ht="12.75" customHeight="1" x14ac:dyDescent="0.25">
      <c r="A55" s="67" t="s">
        <v>68</v>
      </c>
    </row>
    <row r="56" spans="1:1" ht="12.75" customHeight="1" x14ac:dyDescent="0.25">
      <c r="A56" s="93" t="s">
        <v>158</v>
      </c>
    </row>
    <row r="57" spans="1:1" ht="12.75" customHeight="1" x14ac:dyDescent="0.25">
      <c r="A57" s="93" t="s">
        <v>169</v>
      </c>
    </row>
    <row r="58" spans="1:1" ht="12.75" customHeight="1" x14ac:dyDescent="0.25"/>
    <row r="59" spans="1:1" ht="12.75" customHeight="1" x14ac:dyDescent="0.25"/>
  </sheetData>
  <sheetProtection algorithmName="SHA-512" hashValue="ELwh+UofBsd6M/fg11F6mkbX5s3DvxefTRkiH2PVqACO9UKxT+AL9mtH7JfO/QLMD2ijrEajvQSAlOJvh+AN7A==" saltValue="NzfAzGGPmnHI4g9uvWKN0A==" spinCount="100000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HQ171"/>
  <sheetViews>
    <sheetView showGridLines="0" workbookViewId="0">
      <selection activeCell="C137" sqref="C137"/>
    </sheetView>
  </sheetViews>
  <sheetFormatPr baseColWidth="10" defaultColWidth="14.453125" defaultRowHeight="15.75" customHeight="1" x14ac:dyDescent="0.25"/>
  <cols>
    <col min="3" max="3" width="115.81640625" customWidth="1"/>
  </cols>
  <sheetData>
    <row r="1" spans="1:225" ht="15.75" customHeight="1" x14ac:dyDescent="0.4">
      <c r="A1" s="1"/>
      <c r="B1" s="148" t="s">
        <v>0</v>
      </c>
      <c r="C1" s="149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</row>
    <row r="2" spans="1:225" ht="15.5" x14ac:dyDescent="0.35">
      <c r="A2" s="1"/>
      <c r="B2" s="2"/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</row>
    <row r="3" spans="1:225" ht="15.7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</row>
    <row r="4" spans="1:225" ht="15.5" x14ac:dyDescent="0.35">
      <c r="A4" s="1"/>
      <c r="B4" s="3" t="s">
        <v>1</v>
      </c>
      <c r="C4" s="3" t="s">
        <v>2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</row>
    <row r="5" spans="1:225" ht="15.75" customHeight="1" x14ac:dyDescent="0.3">
      <c r="A5" s="1"/>
      <c r="B5" s="86"/>
      <c r="C5" s="87" t="s">
        <v>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</row>
    <row r="6" spans="1:225" s="82" customFormat="1" ht="15.75" customHeight="1" x14ac:dyDescent="0.25">
      <c r="A6" s="11"/>
      <c r="B6" s="90"/>
      <c r="C6" s="91" t="s">
        <v>80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</row>
    <row r="7" spans="1:225" s="82" customFormat="1" ht="15.75" customHeight="1" x14ac:dyDescent="0.25">
      <c r="A7" s="11"/>
      <c r="B7" s="94">
        <v>102000</v>
      </c>
      <c r="C7" s="95" t="s">
        <v>81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  <c r="HK7" s="11"/>
      <c r="HL7" s="11"/>
      <c r="HM7" s="11"/>
      <c r="HN7" s="11"/>
      <c r="HO7" s="11"/>
      <c r="HP7" s="11"/>
      <c r="HQ7" s="11"/>
    </row>
    <row r="8" spans="1:225" s="82" customFormat="1" ht="15.75" customHeight="1" x14ac:dyDescent="0.25">
      <c r="A8" s="11"/>
      <c r="B8" s="92">
        <v>102400</v>
      </c>
      <c r="C8" s="93" t="s">
        <v>82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  <c r="HQ8" s="11"/>
    </row>
    <row r="9" spans="1:225" ht="12.5" x14ac:dyDescent="0.25">
      <c r="A9" s="1"/>
      <c r="B9" s="88"/>
      <c r="C9" s="89" t="s">
        <v>41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</row>
    <row r="10" spans="1:225" ht="12.5" x14ac:dyDescent="0.25">
      <c r="A10" s="1"/>
      <c r="B10" s="7">
        <v>110000</v>
      </c>
      <c r="C10" s="8" t="s">
        <v>42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</row>
    <row r="11" spans="1:225" ht="12.5" x14ac:dyDescent="0.25">
      <c r="A11" s="1"/>
      <c r="B11" s="7">
        <v>119000</v>
      </c>
      <c r="C11" s="8" t="s">
        <v>4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</row>
    <row r="12" spans="1:225" ht="12.5" x14ac:dyDescent="0.25">
      <c r="A12" s="1"/>
      <c r="B12" s="5"/>
      <c r="C12" s="6" t="s">
        <v>5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</row>
    <row r="13" spans="1:225" ht="12.5" x14ac:dyDescent="0.25">
      <c r="A13" s="1"/>
      <c r="B13" s="7">
        <v>120000</v>
      </c>
      <c r="C13" s="8" t="s">
        <v>6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</row>
    <row r="14" spans="1:225" ht="12.5" x14ac:dyDescent="0.25">
      <c r="A14" s="1"/>
      <c r="B14" s="7">
        <v>129000</v>
      </c>
      <c r="C14" s="8" t="s">
        <v>7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</row>
    <row r="15" spans="1:225" ht="12.5" x14ac:dyDescent="0.25">
      <c r="A15" s="1"/>
      <c r="B15" s="5"/>
      <c r="C15" s="6" t="s">
        <v>8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</row>
    <row r="16" spans="1:225" ht="12.5" x14ac:dyDescent="0.25">
      <c r="A16" s="1"/>
      <c r="B16" s="7">
        <v>131100</v>
      </c>
      <c r="C16" s="8" t="s">
        <v>170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</row>
    <row r="17" spans="1:225" ht="12.5" x14ac:dyDescent="0.25">
      <c r="A17" s="1"/>
      <c r="B17" s="7">
        <v>131200</v>
      </c>
      <c r="C17" s="8" t="s">
        <v>171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</row>
    <row r="18" spans="1:225" ht="12.5" x14ac:dyDescent="0.25">
      <c r="A18" s="1"/>
      <c r="B18" s="7">
        <v>131300</v>
      </c>
      <c r="C18" s="8" t="s">
        <v>172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</row>
    <row r="19" spans="1:225" ht="12.5" x14ac:dyDescent="0.25">
      <c r="A19" s="1"/>
      <c r="B19" s="7">
        <v>131400</v>
      </c>
      <c r="C19" s="8" t="s">
        <v>173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</row>
    <row r="20" spans="1:225" ht="12.5" x14ac:dyDescent="0.25">
      <c r="A20" s="1"/>
      <c r="B20" s="7">
        <v>131500</v>
      </c>
      <c r="C20" s="8" t="s">
        <v>174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</row>
    <row r="21" spans="1:225" ht="12.5" x14ac:dyDescent="0.25">
      <c r="A21" s="1"/>
      <c r="B21" s="7">
        <v>131600</v>
      </c>
      <c r="C21" s="8" t="s">
        <v>175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</row>
    <row r="22" spans="1:225" ht="12.5" x14ac:dyDescent="0.25">
      <c r="A22" s="1"/>
      <c r="B22" s="7">
        <v>131700</v>
      </c>
      <c r="C22" s="8" t="s">
        <v>176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</row>
    <row r="23" spans="1:225" ht="12.5" x14ac:dyDescent="0.25">
      <c r="A23" s="1"/>
      <c r="B23" s="98">
        <v>131800</v>
      </c>
      <c r="C23" s="99" t="s">
        <v>177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</row>
    <row r="24" spans="1:225" s="82" customFormat="1" ht="12.5" x14ac:dyDescent="0.25">
      <c r="A24" s="11"/>
      <c r="B24" s="90"/>
      <c r="C24" s="91" t="s">
        <v>83</v>
      </c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</row>
    <row r="25" spans="1:225" s="82" customFormat="1" ht="12.5" x14ac:dyDescent="0.25">
      <c r="A25" s="11"/>
      <c r="B25" s="92">
        <v>151000</v>
      </c>
      <c r="C25" s="93" t="s">
        <v>84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  <c r="GZ25" s="11"/>
      <c r="HA25" s="11"/>
      <c r="HB25" s="11"/>
      <c r="HC25" s="11"/>
      <c r="HD25" s="11"/>
      <c r="HE25" s="11"/>
      <c r="HF25" s="11"/>
      <c r="HG25" s="11"/>
      <c r="HH25" s="11"/>
      <c r="HI25" s="11"/>
      <c r="HJ25" s="11"/>
      <c r="HK25" s="11"/>
      <c r="HL25" s="11"/>
      <c r="HM25" s="11"/>
      <c r="HN25" s="11"/>
      <c r="HO25" s="11"/>
      <c r="HP25" s="11"/>
      <c r="HQ25" s="11"/>
    </row>
    <row r="26" spans="1:225" ht="12.5" x14ac:dyDescent="0.25">
      <c r="A26" s="1"/>
      <c r="B26" s="100"/>
      <c r="C26" s="101" t="s">
        <v>9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</row>
    <row r="27" spans="1:225" ht="12.5" x14ac:dyDescent="0.25">
      <c r="A27" s="1"/>
      <c r="B27" s="102">
        <v>164000</v>
      </c>
      <c r="C27" s="67" t="s">
        <v>57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</row>
    <row r="28" spans="1:225" ht="12.5" x14ac:dyDescent="0.25">
      <c r="A28" s="1"/>
      <c r="B28" s="102">
        <v>164800</v>
      </c>
      <c r="C28" s="67" t="s">
        <v>43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</row>
    <row r="29" spans="1:225" s="82" customFormat="1" ht="12.5" x14ac:dyDescent="0.25">
      <c r="A29" s="11"/>
      <c r="B29" s="90"/>
      <c r="C29" s="91" t="s">
        <v>85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1"/>
      <c r="FT29" s="11"/>
      <c r="FU29" s="11"/>
      <c r="FV29" s="11"/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1"/>
      <c r="GR29" s="11"/>
      <c r="GS29" s="11"/>
      <c r="GT29" s="11"/>
      <c r="GU29" s="11"/>
      <c r="GV29" s="11"/>
      <c r="GW29" s="11"/>
      <c r="GX29" s="11"/>
      <c r="GY29" s="11"/>
      <c r="GZ29" s="11"/>
      <c r="HA29" s="11"/>
      <c r="HB29" s="11"/>
      <c r="HC29" s="11"/>
      <c r="HD29" s="11"/>
      <c r="HE29" s="11"/>
      <c r="HF29" s="11"/>
      <c r="HG29" s="11"/>
      <c r="HH29" s="11"/>
      <c r="HI29" s="11"/>
      <c r="HJ29" s="11"/>
      <c r="HK29" s="11"/>
      <c r="HL29" s="11"/>
      <c r="HM29" s="11"/>
      <c r="HN29" s="11"/>
      <c r="HO29" s="11"/>
      <c r="HP29" s="11"/>
      <c r="HQ29" s="11"/>
    </row>
    <row r="30" spans="1:225" s="82" customFormat="1" ht="12.5" x14ac:dyDescent="0.25">
      <c r="A30" s="11"/>
      <c r="B30" s="92">
        <v>181000</v>
      </c>
      <c r="C30" s="93" t="s">
        <v>86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1"/>
      <c r="DQ30" s="11"/>
      <c r="DR30" s="11"/>
      <c r="DS30" s="11"/>
      <c r="DT30" s="11"/>
      <c r="DU30" s="11"/>
      <c r="DV30" s="11"/>
      <c r="DW30" s="11"/>
      <c r="DX30" s="11"/>
      <c r="DY30" s="11"/>
      <c r="DZ30" s="11"/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  <c r="EL30" s="11"/>
      <c r="EM30" s="11"/>
      <c r="EN30" s="11"/>
      <c r="EO30" s="11"/>
      <c r="EP30" s="11"/>
      <c r="EQ30" s="11"/>
      <c r="ER30" s="11"/>
      <c r="ES30" s="11"/>
      <c r="ET30" s="11"/>
      <c r="EU30" s="11"/>
      <c r="EV30" s="11"/>
      <c r="EW30" s="11"/>
      <c r="EX30" s="11"/>
      <c r="EY30" s="11"/>
      <c r="EZ30" s="11"/>
      <c r="FA30" s="11"/>
      <c r="FB30" s="11"/>
      <c r="FC30" s="11"/>
      <c r="FD30" s="11"/>
      <c r="FE30" s="11"/>
      <c r="FF30" s="11"/>
      <c r="FG30" s="11"/>
      <c r="FH30" s="11"/>
      <c r="FI30" s="11"/>
      <c r="FJ30" s="11"/>
      <c r="FK30" s="11"/>
      <c r="FL30" s="11"/>
      <c r="FM30" s="11"/>
      <c r="FN30" s="11"/>
      <c r="FO30" s="11"/>
      <c r="FP30" s="11"/>
      <c r="FQ30" s="11"/>
      <c r="FR30" s="11"/>
      <c r="FS30" s="11"/>
      <c r="FT30" s="11"/>
      <c r="FU30" s="11"/>
      <c r="FV30" s="11"/>
      <c r="FW30" s="11"/>
      <c r="FX30" s="11"/>
      <c r="FY30" s="11"/>
      <c r="FZ30" s="11"/>
      <c r="GA30" s="11"/>
      <c r="GB30" s="11"/>
      <c r="GC30" s="11"/>
      <c r="GD30" s="11"/>
      <c r="GE30" s="11"/>
      <c r="GF30" s="11"/>
      <c r="GG30" s="11"/>
      <c r="GH30" s="11"/>
      <c r="GI30" s="11"/>
      <c r="GJ30" s="11"/>
      <c r="GK30" s="11"/>
      <c r="GL30" s="11"/>
      <c r="GM30" s="11"/>
      <c r="GN30" s="11"/>
      <c r="GO30" s="11"/>
      <c r="GP30" s="11"/>
      <c r="GQ30" s="11"/>
      <c r="GR30" s="11"/>
      <c r="GS30" s="11"/>
      <c r="GT30" s="11"/>
      <c r="GU30" s="11"/>
      <c r="GV30" s="11"/>
      <c r="GW30" s="11"/>
      <c r="GX30" s="11"/>
      <c r="GY30" s="11"/>
      <c r="GZ30" s="11"/>
      <c r="HA30" s="11"/>
      <c r="HB30" s="11"/>
      <c r="HC30" s="11"/>
      <c r="HD30" s="11"/>
      <c r="HE30" s="11"/>
      <c r="HF30" s="11"/>
      <c r="HG30" s="11"/>
      <c r="HH30" s="11"/>
      <c r="HI30" s="11"/>
      <c r="HJ30" s="11"/>
      <c r="HK30" s="11"/>
      <c r="HL30" s="11"/>
      <c r="HM30" s="11"/>
      <c r="HN30" s="11"/>
      <c r="HO30" s="11"/>
      <c r="HP30" s="11"/>
      <c r="HQ30" s="11"/>
    </row>
    <row r="31" spans="1:225" s="82" customFormat="1" ht="13" x14ac:dyDescent="0.3">
      <c r="A31" s="11"/>
      <c r="B31" s="103"/>
      <c r="C31" s="104" t="s">
        <v>87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CR31" s="11"/>
      <c r="CS31" s="11"/>
      <c r="CT31" s="11"/>
      <c r="CU31" s="11"/>
      <c r="CV31" s="11"/>
      <c r="CW31" s="11"/>
      <c r="CX31" s="11"/>
      <c r="CY31" s="11"/>
      <c r="CZ31" s="11"/>
      <c r="DA31" s="11"/>
      <c r="DB31" s="11"/>
      <c r="DC31" s="11"/>
      <c r="DD31" s="11"/>
      <c r="DE31" s="11"/>
      <c r="DF31" s="11"/>
      <c r="DG31" s="11"/>
      <c r="DH31" s="11"/>
      <c r="DI31" s="11"/>
      <c r="DJ31" s="11"/>
      <c r="DK31" s="11"/>
      <c r="DL31" s="11"/>
      <c r="DM31" s="11"/>
      <c r="DN31" s="11"/>
      <c r="DO31" s="11"/>
      <c r="DP31" s="11"/>
      <c r="DQ31" s="11"/>
      <c r="DR31" s="11"/>
      <c r="DS31" s="11"/>
      <c r="DT31" s="11"/>
      <c r="DU31" s="11"/>
      <c r="DV31" s="11"/>
      <c r="DW31" s="11"/>
      <c r="DX31" s="11"/>
      <c r="DY31" s="11"/>
      <c r="DZ31" s="11"/>
      <c r="EA31" s="11"/>
      <c r="EB31" s="11"/>
      <c r="EC31" s="11"/>
      <c r="ED31" s="11"/>
      <c r="EE31" s="11"/>
      <c r="EF31" s="11"/>
      <c r="EG31" s="11"/>
      <c r="EH31" s="11"/>
      <c r="EI31" s="11"/>
      <c r="EJ31" s="11"/>
      <c r="EK31" s="11"/>
      <c r="EL31" s="11"/>
      <c r="EM31" s="11"/>
      <c r="EN31" s="11"/>
      <c r="EO31" s="11"/>
      <c r="EP31" s="11"/>
      <c r="EQ31" s="11"/>
      <c r="ER31" s="11"/>
      <c r="ES31" s="11"/>
      <c r="ET31" s="11"/>
      <c r="EU31" s="11"/>
      <c r="EV31" s="11"/>
      <c r="EW31" s="11"/>
      <c r="EX31" s="11"/>
      <c r="EY31" s="11"/>
      <c r="EZ31" s="11"/>
      <c r="FA31" s="11"/>
      <c r="FB31" s="11"/>
      <c r="FC31" s="11"/>
      <c r="FD31" s="11"/>
      <c r="FE31" s="11"/>
      <c r="FF31" s="11"/>
      <c r="FG31" s="11"/>
      <c r="FH31" s="11"/>
      <c r="FI31" s="11"/>
      <c r="FJ31" s="11"/>
      <c r="FK31" s="11"/>
      <c r="FL31" s="11"/>
      <c r="FM31" s="11"/>
      <c r="FN31" s="11"/>
      <c r="FO31" s="11"/>
      <c r="FP31" s="11"/>
      <c r="FQ31" s="11"/>
      <c r="FR31" s="11"/>
      <c r="FS31" s="11"/>
      <c r="FT31" s="11"/>
      <c r="FU31" s="11"/>
      <c r="FV31" s="11"/>
      <c r="FW31" s="11"/>
      <c r="FX31" s="11"/>
      <c r="FY31" s="11"/>
      <c r="FZ31" s="11"/>
      <c r="GA31" s="11"/>
      <c r="GB31" s="11"/>
      <c r="GC31" s="11"/>
      <c r="GD31" s="11"/>
      <c r="GE31" s="11"/>
      <c r="GF31" s="11"/>
      <c r="GG31" s="11"/>
      <c r="GH31" s="11"/>
      <c r="GI31" s="11"/>
      <c r="GJ31" s="11"/>
      <c r="GK31" s="11"/>
      <c r="GL31" s="11"/>
      <c r="GM31" s="11"/>
      <c r="GN31" s="11"/>
      <c r="GO31" s="11"/>
      <c r="GP31" s="11"/>
      <c r="GQ31" s="11"/>
      <c r="GR31" s="11"/>
      <c r="GS31" s="11"/>
      <c r="GT31" s="11"/>
      <c r="GU31" s="11"/>
      <c r="GV31" s="11"/>
      <c r="GW31" s="11"/>
      <c r="GX31" s="11"/>
      <c r="GY31" s="11"/>
      <c r="GZ31" s="11"/>
      <c r="HA31" s="11"/>
      <c r="HB31" s="11"/>
      <c r="HC31" s="11"/>
      <c r="HD31" s="11"/>
      <c r="HE31" s="11"/>
      <c r="HF31" s="11"/>
      <c r="HG31" s="11"/>
      <c r="HH31" s="11"/>
      <c r="HI31" s="11"/>
      <c r="HJ31" s="11"/>
      <c r="HK31" s="11"/>
      <c r="HL31" s="11"/>
      <c r="HM31" s="11"/>
      <c r="HN31" s="11"/>
      <c r="HO31" s="11"/>
      <c r="HP31" s="11"/>
      <c r="HQ31" s="11"/>
    </row>
    <row r="32" spans="1:225" s="82" customFormat="1" ht="12.5" x14ac:dyDescent="0.25">
      <c r="A32" s="11"/>
      <c r="B32" s="90"/>
      <c r="C32" s="91" t="s">
        <v>88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  <c r="CZ32" s="11"/>
      <c r="DA32" s="11"/>
      <c r="DB32" s="11"/>
      <c r="DC32" s="11"/>
      <c r="DD32" s="11"/>
      <c r="DE32" s="11"/>
      <c r="DF32" s="11"/>
      <c r="DG32" s="11"/>
      <c r="DH32" s="11"/>
      <c r="DI32" s="11"/>
      <c r="DJ32" s="11"/>
      <c r="DK32" s="11"/>
      <c r="DL32" s="11"/>
      <c r="DM32" s="11"/>
      <c r="DN32" s="11"/>
      <c r="DO32" s="11"/>
      <c r="DP32" s="11"/>
      <c r="DQ32" s="11"/>
      <c r="DR32" s="11"/>
      <c r="DS32" s="11"/>
      <c r="DT32" s="11"/>
      <c r="DU32" s="11"/>
      <c r="DV32" s="11"/>
      <c r="DW32" s="11"/>
      <c r="DX32" s="11"/>
      <c r="DY32" s="11"/>
      <c r="DZ32" s="11"/>
      <c r="EA32" s="11"/>
      <c r="EB32" s="11"/>
      <c r="EC32" s="11"/>
      <c r="ED32" s="11"/>
      <c r="EE32" s="11"/>
      <c r="EF32" s="11"/>
      <c r="EG32" s="11"/>
      <c r="EH32" s="11"/>
      <c r="EI32" s="11"/>
      <c r="EJ32" s="11"/>
      <c r="EK32" s="11"/>
      <c r="EL32" s="11"/>
      <c r="EM32" s="11"/>
      <c r="EN32" s="11"/>
      <c r="EO32" s="11"/>
      <c r="EP32" s="11"/>
      <c r="EQ32" s="11"/>
      <c r="ER32" s="11"/>
      <c r="ES32" s="11"/>
      <c r="ET32" s="11"/>
      <c r="EU32" s="11"/>
      <c r="EV32" s="11"/>
      <c r="EW32" s="11"/>
      <c r="EX32" s="11"/>
      <c r="EY32" s="11"/>
      <c r="EZ32" s="11"/>
      <c r="FA32" s="11"/>
      <c r="FB32" s="11"/>
      <c r="FC32" s="11"/>
      <c r="FD32" s="11"/>
      <c r="FE32" s="11"/>
      <c r="FF32" s="11"/>
      <c r="FG32" s="11"/>
      <c r="FH32" s="11"/>
      <c r="FI32" s="11"/>
      <c r="FJ32" s="11"/>
      <c r="FK32" s="11"/>
      <c r="FL32" s="11"/>
      <c r="FM32" s="11"/>
      <c r="FN32" s="11"/>
      <c r="FO32" s="11"/>
      <c r="FP32" s="11"/>
      <c r="FQ32" s="11"/>
      <c r="FR32" s="11"/>
      <c r="FS32" s="11"/>
      <c r="FT32" s="11"/>
      <c r="FU32" s="11"/>
      <c r="FV32" s="11"/>
      <c r="FW32" s="11"/>
      <c r="FX32" s="11"/>
      <c r="FY32" s="11"/>
      <c r="FZ32" s="11"/>
      <c r="GA32" s="11"/>
      <c r="GB32" s="11"/>
      <c r="GC32" s="11"/>
      <c r="GD32" s="11"/>
      <c r="GE32" s="11"/>
      <c r="GF32" s="11"/>
      <c r="GG32" s="11"/>
      <c r="GH32" s="11"/>
      <c r="GI32" s="11"/>
      <c r="GJ32" s="11"/>
      <c r="GK32" s="11"/>
      <c r="GL32" s="11"/>
      <c r="GM32" s="11"/>
      <c r="GN32" s="11"/>
      <c r="GO32" s="11"/>
      <c r="GP32" s="11"/>
      <c r="GQ32" s="11"/>
      <c r="GR32" s="11"/>
      <c r="GS32" s="11"/>
      <c r="GT32" s="11"/>
      <c r="GU32" s="11"/>
      <c r="GV32" s="11"/>
      <c r="GW32" s="11"/>
      <c r="GX32" s="11"/>
      <c r="GY32" s="11"/>
      <c r="GZ32" s="11"/>
      <c r="HA32" s="11"/>
      <c r="HB32" s="11"/>
      <c r="HC32" s="11"/>
      <c r="HD32" s="11"/>
      <c r="HE32" s="11"/>
      <c r="HF32" s="11"/>
      <c r="HG32" s="11"/>
      <c r="HH32" s="11"/>
      <c r="HI32" s="11"/>
      <c r="HJ32" s="11"/>
      <c r="HK32" s="11"/>
      <c r="HL32" s="11"/>
      <c r="HM32" s="11"/>
      <c r="HN32" s="11"/>
      <c r="HO32" s="11"/>
      <c r="HP32" s="11"/>
      <c r="HQ32" s="11"/>
    </row>
    <row r="33" spans="1:225" s="82" customFormat="1" ht="12.5" x14ac:dyDescent="0.25">
      <c r="A33" s="11"/>
      <c r="B33" s="92">
        <v>205000</v>
      </c>
      <c r="C33" s="93" t="s">
        <v>89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11"/>
      <c r="CD33" s="11"/>
      <c r="CE33" s="11"/>
      <c r="CF33" s="11"/>
      <c r="CG33" s="11"/>
      <c r="CH33" s="11"/>
      <c r="CI33" s="11"/>
      <c r="CJ33" s="11"/>
      <c r="CK33" s="11"/>
      <c r="CL33" s="11"/>
      <c r="CM33" s="11"/>
      <c r="CN33" s="11"/>
      <c r="CO33" s="11"/>
      <c r="CP33" s="11"/>
      <c r="CQ33" s="11"/>
      <c r="CR33" s="11"/>
      <c r="CS33" s="11"/>
      <c r="CT33" s="11"/>
      <c r="CU33" s="11"/>
      <c r="CV33" s="11"/>
      <c r="CW33" s="11"/>
      <c r="CX33" s="11"/>
      <c r="CY33" s="11"/>
      <c r="CZ33" s="11"/>
      <c r="DA33" s="11"/>
      <c r="DB33" s="11"/>
      <c r="DC33" s="11"/>
      <c r="DD33" s="11"/>
      <c r="DE33" s="11"/>
      <c r="DF33" s="11"/>
      <c r="DG33" s="11"/>
      <c r="DH33" s="11"/>
      <c r="DI33" s="11"/>
      <c r="DJ33" s="11"/>
      <c r="DK33" s="11"/>
      <c r="DL33" s="11"/>
      <c r="DM33" s="11"/>
      <c r="DN33" s="11"/>
      <c r="DO33" s="11"/>
      <c r="DP33" s="11"/>
      <c r="DQ33" s="11"/>
      <c r="DR33" s="11"/>
      <c r="DS33" s="11"/>
      <c r="DT33" s="11"/>
      <c r="DU33" s="11"/>
      <c r="DV33" s="11"/>
      <c r="DW33" s="11"/>
      <c r="DX33" s="11"/>
      <c r="DY33" s="11"/>
      <c r="DZ33" s="11"/>
      <c r="EA33" s="11"/>
      <c r="EB33" s="11"/>
      <c r="EC33" s="11"/>
      <c r="ED33" s="11"/>
      <c r="EE33" s="11"/>
      <c r="EF33" s="11"/>
      <c r="EG33" s="11"/>
      <c r="EH33" s="11"/>
      <c r="EI33" s="11"/>
      <c r="EJ33" s="11"/>
      <c r="EK33" s="11"/>
      <c r="EL33" s="11"/>
      <c r="EM33" s="11"/>
      <c r="EN33" s="11"/>
      <c r="EO33" s="11"/>
      <c r="EP33" s="11"/>
      <c r="EQ33" s="11"/>
      <c r="ER33" s="11"/>
      <c r="ES33" s="11"/>
      <c r="ET33" s="11"/>
      <c r="EU33" s="11"/>
      <c r="EV33" s="11"/>
      <c r="EW33" s="11"/>
      <c r="EX33" s="11"/>
      <c r="EY33" s="11"/>
      <c r="EZ33" s="11"/>
      <c r="FA33" s="11"/>
      <c r="FB33" s="11"/>
      <c r="FC33" s="11"/>
      <c r="FD33" s="11"/>
      <c r="FE33" s="11"/>
      <c r="FF33" s="11"/>
      <c r="FG33" s="11"/>
      <c r="FH33" s="11"/>
      <c r="FI33" s="11"/>
      <c r="FJ33" s="11"/>
      <c r="FK33" s="11"/>
      <c r="FL33" s="11"/>
      <c r="FM33" s="11"/>
      <c r="FN33" s="11"/>
      <c r="FO33" s="11"/>
      <c r="FP33" s="11"/>
      <c r="FQ33" s="11"/>
      <c r="FR33" s="11"/>
      <c r="FS33" s="11"/>
      <c r="FT33" s="11"/>
      <c r="FU33" s="11"/>
      <c r="FV33" s="11"/>
      <c r="FW33" s="11"/>
      <c r="FX33" s="11"/>
      <c r="FY33" s="11"/>
      <c r="FZ33" s="11"/>
      <c r="GA33" s="11"/>
      <c r="GB33" s="11"/>
      <c r="GC33" s="11"/>
      <c r="GD33" s="11"/>
      <c r="GE33" s="11"/>
      <c r="GF33" s="11"/>
      <c r="GG33" s="11"/>
      <c r="GH33" s="11"/>
      <c r="GI33" s="11"/>
      <c r="GJ33" s="11"/>
      <c r="GK33" s="11"/>
      <c r="GL33" s="11"/>
      <c r="GM33" s="11"/>
      <c r="GN33" s="11"/>
      <c r="GO33" s="11"/>
      <c r="GP33" s="11"/>
      <c r="GQ33" s="11"/>
      <c r="GR33" s="11"/>
      <c r="GS33" s="11"/>
      <c r="GT33" s="11"/>
      <c r="GU33" s="11"/>
      <c r="GV33" s="11"/>
      <c r="GW33" s="11"/>
      <c r="GX33" s="11"/>
      <c r="GY33" s="11"/>
      <c r="GZ33" s="11"/>
      <c r="HA33" s="11"/>
      <c r="HB33" s="11"/>
      <c r="HC33" s="11"/>
      <c r="HD33" s="11"/>
      <c r="HE33" s="11"/>
      <c r="HF33" s="11"/>
      <c r="HG33" s="11"/>
      <c r="HH33" s="11"/>
      <c r="HI33" s="11"/>
      <c r="HJ33" s="11"/>
      <c r="HK33" s="11"/>
      <c r="HL33" s="11"/>
      <c r="HM33" s="11"/>
      <c r="HN33" s="11"/>
      <c r="HO33" s="11"/>
      <c r="HP33" s="11"/>
      <c r="HQ33" s="11"/>
    </row>
    <row r="34" spans="1:225" s="82" customFormat="1" ht="12.5" x14ac:dyDescent="0.25">
      <c r="A34" s="11"/>
      <c r="B34" s="90"/>
      <c r="C34" s="91" t="s">
        <v>90</v>
      </c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1"/>
      <c r="CS34" s="11"/>
      <c r="CT34" s="11"/>
      <c r="CU34" s="11"/>
      <c r="CV34" s="11"/>
      <c r="CW34" s="11"/>
      <c r="CX34" s="11"/>
      <c r="CY34" s="11"/>
      <c r="CZ34" s="11"/>
      <c r="DA34" s="11"/>
      <c r="DB34" s="11"/>
      <c r="DC34" s="11"/>
      <c r="DD34" s="11"/>
      <c r="DE34" s="11"/>
      <c r="DF34" s="11"/>
      <c r="DG34" s="11"/>
      <c r="DH34" s="11"/>
      <c r="DI34" s="11"/>
      <c r="DJ34" s="11"/>
      <c r="DK34" s="11"/>
      <c r="DL34" s="11"/>
      <c r="DM34" s="11"/>
      <c r="DN34" s="11"/>
      <c r="DO34" s="11"/>
      <c r="DP34" s="11"/>
      <c r="DQ34" s="11"/>
      <c r="DR34" s="11"/>
      <c r="DS34" s="11"/>
      <c r="DT34" s="11"/>
      <c r="DU34" s="11"/>
      <c r="DV34" s="11"/>
      <c r="DW34" s="11"/>
      <c r="DX34" s="11"/>
      <c r="DY34" s="11"/>
      <c r="DZ34" s="11"/>
      <c r="EA34" s="11"/>
      <c r="EB34" s="11"/>
      <c r="EC34" s="11"/>
      <c r="ED34" s="11"/>
      <c r="EE34" s="11"/>
      <c r="EF34" s="11"/>
      <c r="EG34" s="11"/>
      <c r="EH34" s="11"/>
      <c r="EI34" s="11"/>
      <c r="EJ34" s="11"/>
      <c r="EK34" s="11"/>
      <c r="EL34" s="11"/>
      <c r="EM34" s="11"/>
      <c r="EN34" s="11"/>
      <c r="EO34" s="11"/>
      <c r="EP34" s="11"/>
      <c r="EQ34" s="11"/>
      <c r="ER34" s="11"/>
      <c r="ES34" s="11"/>
      <c r="ET34" s="11"/>
      <c r="EU34" s="11"/>
      <c r="EV34" s="11"/>
      <c r="EW34" s="11"/>
      <c r="EX34" s="11"/>
      <c r="EY34" s="11"/>
      <c r="EZ34" s="11"/>
      <c r="FA34" s="11"/>
      <c r="FB34" s="11"/>
      <c r="FC34" s="11"/>
      <c r="FD34" s="11"/>
      <c r="FE34" s="11"/>
      <c r="FF34" s="11"/>
      <c r="FG34" s="11"/>
      <c r="FH34" s="11"/>
      <c r="FI34" s="11"/>
      <c r="FJ34" s="11"/>
      <c r="FK34" s="11"/>
      <c r="FL34" s="11"/>
      <c r="FM34" s="11"/>
      <c r="FN34" s="11"/>
      <c r="FO34" s="11"/>
      <c r="FP34" s="11"/>
      <c r="FQ34" s="11"/>
      <c r="FR34" s="11"/>
      <c r="FS34" s="11"/>
      <c r="FT34" s="11"/>
      <c r="FU34" s="11"/>
      <c r="FV34" s="11"/>
      <c r="FW34" s="11"/>
      <c r="FX34" s="11"/>
      <c r="FY34" s="11"/>
      <c r="FZ34" s="11"/>
      <c r="GA34" s="11"/>
      <c r="GB34" s="11"/>
      <c r="GC34" s="11"/>
      <c r="GD34" s="11"/>
      <c r="GE34" s="11"/>
      <c r="GF34" s="11"/>
      <c r="GG34" s="11"/>
      <c r="GH34" s="11"/>
      <c r="GI34" s="11"/>
      <c r="GJ34" s="11"/>
      <c r="GK34" s="11"/>
      <c r="GL34" s="11"/>
      <c r="GM34" s="11"/>
      <c r="GN34" s="11"/>
      <c r="GO34" s="11"/>
      <c r="GP34" s="11"/>
      <c r="GQ34" s="11"/>
      <c r="GR34" s="11"/>
      <c r="GS34" s="11"/>
      <c r="GT34" s="11"/>
      <c r="GU34" s="11"/>
      <c r="GV34" s="11"/>
      <c r="GW34" s="11"/>
      <c r="GX34" s="11"/>
      <c r="GY34" s="11"/>
      <c r="GZ34" s="11"/>
      <c r="HA34" s="11"/>
      <c r="HB34" s="11"/>
      <c r="HC34" s="11"/>
      <c r="HD34" s="11"/>
      <c r="HE34" s="11"/>
      <c r="HF34" s="11"/>
      <c r="HG34" s="11"/>
      <c r="HH34" s="11"/>
      <c r="HI34" s="11"/>
      <c r="HJ34" s="11"/>
      <c r="HK34" s="11"/>
      <c r="HL34" s="11"/>
      <c r="HM34" s="11"/>
      <c r="HN34" s="11"/>
      <c r="HO34" s="11"/>
      <c r="HP34" s="11"/>
      <c r="HQ34" s="11"/>
    </row>
    <row r="35" spans="1:225" s="82" customFormat="1" ht="12.5" x14ac:dyDescent="0.25">
      <c r="A35" s="11"/>
      <c r="B35" s="92">
        <v>215000</v>
      </c>
      <c r="C35" s="93" t="s">
        <v>92</v>
      </c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1"/>
      <c r="CS35" s="11"/>
      <c r="CT35" s="11"/>
      <c r="CU35" s="11"/>
      <c r="CV35" s="11"/>
      <c r="CW35" s="11"/>
      <c r="CX35" s="11"/>
      <c r="CY35" s="11"/>
      <c r="CZ35" s="11"/>
      <c r="DA35" s="11"/>
      <c r="DB35" s="11"/>
      <c r="DC35" s="11"/>
      <c r="DD35" s="11"/>
      <c r="DE35" s="11"/>
      <c r="DF35" s="11"/>
      <c r="DG35" s="11"/>
      <c r="DH35" s="11"/>
      <c r="DI35" s="11"/>
      <c r="DJ35" s="11"/>
      <c r="DK35" s="11"/>
      <c r="DL35" s="11"/>
      <c r="DM35" s="11"/>
      <c r="DN35" s="11"/>
      <c r="DO35" s="11"/>
      <c r="DP35" s="11"/>
      <c r="DQ35" s="11"/>
      <c r="DR35" s="11"/>
      <c r="DS35" s="11"/>
      <c r="DT35" s="11"/>
      <c r="DU35" s="11"/>
      <c r="DV35" s="11"/>
      <c r="DW35" s="11"/>
      <c r="DX35" s="11"/>
      <c r="DY35" s="11"/>
      <c r="DZ35" s="11"/>
      <c r="EA35" s="11"/>
      <c r="EB35" s="11"/>
      <c r="EC35" s="11"/>
      <c r="ED35" s="11"/>
      <c r="EE35" s="11"/>
      <c r="EF35" s="11"/>
      <c r="EG35" s="11"/>
      <c r="EH35" s="11"/>
      <c r="EI35" s="11"/>
      <c r="EJ35" s="11"/>
      <c r="EK35" s="11"/>
      <c r="EL35" s="11"/>
      <c r="EM35" s="11"/>
      <c r="EN35" s="11"/>
      <c r="EO35" s="11"/>
      <c r="EP35" s="11"/>
      <c r="EQ35" s="11"/>
      <c r="ER35" s="11"/>
      <c r="ES35" s="11"/>
      <c r="ET35" s="11"/>
      <c r="EU35" s="11"/>
      <c r="EV35" s="11"/>
      <c r="EW35" s="11"/>
      <c r="EX35" s="11"/>
      <c r="EY35" s="11"/>
      <c r="EZ35" s="11"/>
      <c r="FA35" s="11"/>
      <c r="FB35" s="11"/>
      <c r="FC35" s="11"/>
      <c r="FD35" s="11"/>
      <c r="FE35" s="11"/>
      <c r="FF35" s="11"/>
      <c r="FG35" s="11"/>
      <c r="FH35" s="11"/>
      <c r="FI35" s="11"/>
      <c r="FJ35" s="11"/>
      <c r="FK35" s="11"/>
      <c r="FL35" s="11"/>
      <c r="FM35" s="11"/>
      <c r="FN35" s="11"/>
      <c r="FO35" s="11"/>
      <c r="FP35" s="11"/>
      <c r="FQ35" s="11"/>
      <c r="FR35" s="11"/>
      <c r="FS35" s="11"/>
      <c r="FT35" s="11"/>
      <c r="FU35" s="11"/>
      <c r="FV35" s="11"/>
      <c r="FW35" s="11"/>
      <c r="FX35" s="11"/>
      <c r="FY35" s="11"/>
      <c r="FZ35" s="11"/>
      <c r="GA35" s="11"/>
      <c r="GB35" s="11"/>
      <c r="GC35" s="11"/>
      <c r="GD35" s="11"/>
      <c r="GE35" s="11"/>
      <c r="GF35" s="11"/>
      <c r="GG35" s="11"/>
      <c r="GH35" s="11"/>
      <c r="GI35" s="11"/>
      <c r="GJ35" s="11"/>
      <c r="GK35" s="11"/>
      <c r="GL35" s="11"/>
      <c r="GM35" s="11"/>
      <c r="GN35" s="11"/>
      <c r="GO35" s="11"/>
      <c r="GP35" s="11"/>
      <c r="GQ35" s="11"/>
      <c r="GR35" s="11"/>
      <c r="GS35" s="11"/>
      <c r="GT35" s="11"/>
      <c r="GU35" s="11"/>
      <c r="GV35" s="11"/>
      <c r="GW35" s="11"/>
      <c r="GX35" s="11"/>
      <c r="GY35" s="11"/>
      <c r="GZ35" s="11"/>
      <c r="HA35" s="11"/>
      <c r="HB35" s="11"/>
      <c r="HC35" s="11"/>
      <c r="HD35" s="11"/>
      <c r="HE35" s="11"/>
      <c r="HF35" s="11"/>
      <c r="HG35" s="11"/>
      <c r="HH35" s="11"/>
      <c r="HI35" s="11"/>
      <c r="HJ35" s="11"/>
      <c r="HK35" s="11"/>
      <c r="HL35" s="11"/>
      <c r="HM35" s="11"/>
      <c r="HN35" s="11"/>
      <c r="HO35" s="11"/>
      <c r="HP35" s="11"/>
      <c r="HQ35" s="11"/>
    </row>
    <row r="36" spans="1:225" s="82" customFormat="1" ht="12.5" x14ac:dyDescent="0.25">
      <c r="A36" s="11"/>
      <c r="B36" s="92">
        <v>218000</v>
      </c>
      <c r="C36" s="93" t="s">
        <v>91</v>
      </c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1"/>
      <c r="BZ36" s="11"/>
      <c r="CA36" s="11"/>
      <c r="CB36" s="11"/>
      <c r="CC36" s="11"/>
      <c r="CD36" s="11"/>
      <c r="CE36" s="11"/>
      <c r="CF36" s="11"/>
      <c r="CG36" s="11"/>
      <c r="CH36" s="11"/>
      <c r="CI36" s="11"/>
      <c r="CJ36" s="11"/>
      <c r="CK36" s="11"/>
      <c r="CL36" s="11"/>
      <c r="CM36" s="11"/>
      <c r="CN36" s="11"/>
      <c r="CO36" s="11"/>
      <c r="CP36" s="11"/>
      <c r="CQ36" s="11"/>
      <c r="CR36" s="11"/>
      <c r="CS36" s="11"/>
      <c r="CT36" s="11"/>
      <c r="CU36" s="11"/>
      <c r="CV36" s="11"/>
      <c r="CW36" s="11"/>
      <c r="CX36" s="11"/>
      <c r="CY36" s="11"/>
      <c r="CZ36" s="11"/>
      <c r="DA36" s="11"/>
      <c r="DB36" s="11"/>
      <c r="DC36" s="11"/>
      <c r="DD36" s="11"/>
      <c r="DE36" s="11"/>
      <c r="DF36" s="11"/>
      <c r="DG36" s="11"/>
      <c r="DH36" s="11"/>
      <c r="DI36" s="11"/>
      <c r="DJ36" s="11"/>
      <c r="DK36" s="11"/>
      <c r="DL36" s="11"/>
      <c r="DM36" s="11"/>
      <c r="DN36" s="11"/>
      <c r="DO36" s="11"/>
      <c r="DP36" s="11"/>
      <c r="DQ36" s="11"/>
      <c r="DR36" s="11"/>
      <c r="DS36" s="11"/>
      <c r="DT36" s="11"/>
      <c r="DU36" s="11"/>
      <c r="DV36" s="11"/>
      <c r="DW36" s="11"/>
      <c r="DX36" s="11"/>
      <c r="DY36" s="11"/>
      <c r="DZ36" s="11"/>
      <c r="EA36" s="11"/>
      <c r="EB36" s="11"/>
      <c r="EC36" s="11"/>
      <c r="ED36" s="11"/>
      <c r="EE36" s="11"/>
      <c r="EF36" s="11"/>
      <c r="EG36" s="11"/>
      <c r="EH36" s="11"/>
      <c r="EI36" s="11"/>
      <c r="EJ36" s="11"/>
      <c r="EK36" s="11"/>
      <c r="EL36" s="11"/>
      <c r="EM36" s="11"/>
      <c r="EN36" s="11"/>
      <c r="EO36" s="11"/>
      <c r="EP36" s="11"/>
      <c r="EQ36" s="11"/>
      <c r="ER36" s="11"/>
      <c r="ES36" s="11"/>
      <c r="ET36" s="11"/>
      <c r="EU36" s="11"/>
      <c r="EV36" s="11"/>
      <c r="EW36" s="11"/>
      <c r="EX36" s="11"/>
      <c r="EY36" s="11"/>
      <c r="EZ36" s="11"/>
      <c r="FA36" s="11"/>
      <c r="FB36" s="11"/>
      <c r="FC36" s="11"/>
      <c r="FD36" s="11"/>
      <c r="FE36" s="11"/>
      <c r="FF36" s="11"/>
      <c r="FG36" s="11"/>
      <c r="FH36" s="11"/>
      <c r="FI36" s="11"/>
      <c r="FJ36" s="11"/>
      <c r="FK36" s="11"/>
      <c r="FL36" s="11"/>
      <c r="FM36" s="11"/>
      <c r="FN36" s="11"/>
      <c r="FO36" s="11"/>
      <c r="FP36" s="11"/>
      <c r="FQ36" s="11"/>
      <c r="FR36" s="11"/>
      <c r="FS36" s="11"/>
      <c r="FT36" s="11"/>
      <c r="FU36" s="11"/>
      <c r="FV36" s="11"/>
      <c r="FW36" s="11"/>
      <c r="FX36" s="11"/>
      <c r="FY36" s="11"/>
      <c r="FZ36" s="11"/>
      <c r="GA36" s="11"/>
      <c r="GB36" s="11"/>
      <c r="GC36" s="11"/>
      <c r="GD36" s="11"/>
      <c r="GE36" s="11"/>
      <c r="GF36" s="11"/>
      <c r="GG36" s="11"/>
      <c r="GH36" s="11"/>
      <c r="GI36" s="11"/>
      <c r="GJ36" s="11"/>
      <c r="GK36" s="11"/>
      <c r="GL36" s="11"/>
      <c r="GM36" s="11"/>
      <c r="GN36" s="11"/>
      <c r="GO36" s="11"/>
      <c r="GP36" s="11"/>
      <c r="GQ36" s="11"/>
      <c r="GR36" s="11"/>
      <c r="GS36" s="11"/>
      <c r="GT36" s="11"/>
      <c r="GU36" s="11"/>
      <c r="GV36" s="11"/>
      <c r="GW36" s="11"/>
      <c r="GX36" s="11"/>
      <c r="GY36" s="11"/>
      <c r="GZ36" s="11"/>
      <c r="HA36" s="11"/>
      <c r="HB36" s="11"/>
      <c r="HC36" s="11"/>
      <c r="HD36" s="11"/>
      <c r="HE36" s="11"/>
      <c r="HF36" s="11"/>
      <c r="HG36" s="11"/>
      <c r="HH36" s="11"/>
      <c r="HI36" s="11"/>
      <c r="HJ36" s="11"/>
      <c r="HK36" s="11"/>
      <c r="HL36" s="11"/>
      <c r="HM36" s="11"/>
      <c r="HN36" s="11"/>
      <c r="HO36" s="11"/>
      <c r="HP36" s="11"/>
      <c r="HQ36" s="11"/>
    </row>
    <row r="37" spans="1:225" s="82" customFormat="1" ht="12.5" x14ac:dyDescent="0.25">
      <c r="A37" s="11"/>
      <c r="B37" s="90"/>
      <c r="C37" s="91" t="s">
        <v>93</v>
      </c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1"/>
      <c r="CS37" s="11"/>
      <c r="CT37" s="11"/>
      <c r="CU37" s="11"/>
      <c r="CV37" s="11"/>
      <c r="CW37" s="11"/>
      <c r="CX37" s="11"/>
      <c r="CY37" s="11"/>
      <c r="CZ37" s="11"/>
      <c r="DA37" s="11"/>
      <c r="DB37" s="11"/>
      <c r="DC37" s="11"/>
      <c r="DD37" s="11"/>
      <c r="DE37" s="11"/>
      <c r="DF37" s="11"/>
      <c r="DG37" s="11"/>
      <c r="DH37" s="11"/>
      <c r="DI37" s="11"/>
      <c r="DJ37" s="11"/>
      <c r="DK37" s="11"/>
      <c r="DL37" s="11"/>
      <c r="DM37" s="11"/>
      <c r="DN37" s="11"/>
      <c r="DO37" s="11"/>
      <c r="DP37" s="11"/>
      <c r="DQ37" s="11"/>
      <c r="DR37" s="11"/>
      <c r="DS37" s="11"/>
      <c r="DT37" s="11"/>
      <c r="DU37" s="11"/>
      <c r="DV37" s="11"/>
      <c r="DW37" s="11"/>
      <c r="DX37" s="11"/>
      <c r="DY37" s="11"/>
      <c r="DZ37" s="11"/>
      <c r="EA37" s="11"/>
      <c r="EB37" s="11"/>
      <c r="EC37" s="11"/>
      <c r="ED37" s="11"/>
      <c r="EE37" s="11"/>
      <c r="EF37" s="11"/>
      <c r="EG37" s="11"/>
      <c r="EH37" s="11"/>
      <c r="EI37" s="11"/>
      <c r="EJ37" s="11"/>
      <c r="EK37" s="11"/>
      <c r="EL37" s="11"/>
      <c r="EM37" s="11"/>
      <c r="EN37" s="11"/>
      <c r="EO37" s="11"/>
      <c r="EP37" s="11"/>
      <c r="EQ37" s="11"/>
      <c r="ER37" s="11"/>
      <c r="ES37" s="11"/>
      <c r="ET37" s="11"/>
      <c r="EU37" s="11"/>
      <c r="EV37" s="11"/>
      <c r="EW37" s="11"/>
      <c r="EX37" s="11"/>
      <c r="EY37" s="11"/>
      <c r="EZ37" s="11"/>
      <c r="FA37" s="11"/>
      <c r="FB37" s="11"/>
      <c r="FC37" s="11"/>
      <c r="FD37" s="11"/>
      <c r="FE37" s="11"/>
      <c r="FF37" s="11"/>
      <c r="FG37" s="11"/>
      <c r="FH37" s="11"/>
      <c r="FI37" s="11"/>
      <c r="FJ37" s="11"/>
      <c r="FK37" s="11"/>
      <c r="FL37" s="11"/>
      <c r="FM37" s="11"/>
      <c r="FN37" s="11"/>
      <c r="FO37" s="11"/>
      <c r="FP37" s="11"/>
      <c r="FQ37" s="11"/>
      <c r="FR37" s="11"/>
      <c r="FS37" s="11"/>
      <c r="FT37" s="11"/>
      <c r="FU37" s="11"/>
      <c r="FV37" s="11"/>
      <c r="FW37" s="11"/>
      <c r="FX37" s="11"/>
      <c r="FY37" s="11"/>
      <c r="FZ37" s="11"/>
      <c r="GA37" s="11"/>
      <c r="GB37" s="11"/>
      <c r="GC37" s="11"/>
      <c r="GD37" s="11"/>
      <c r="GE37" s="11"/>
      <c r="GF37" s="11"/>
      <c r="GG37" s="11"/>
      <c r="GH37" s="11"/>
      <c r="GI37" s="11"/>
      <c r="GJ37" s="11"/>
      <c r="GK37" s="11"/>
      <c r="GL37" s="11"/>
      <c r="GM37" s="11"/>
      <c r="GN37" s="11"/>
      <c r="GO37" s="11"/>
      <c r="GP37" s="11"/>
      <c r="GQ37" s="11"/>
      <c r="GR37" s="11"/>
      <c r="GS37" s="11"/>
      <c r="GT37" s="11"/>
      <c r="GU37" s="11"/>
      <c r="GV37" s="11"/>
      <c r="GW37" s="11"/>
      <c r="GX37" s="11"/>
      <c r="GY37" s="11"/>
      <c r="GZ37" s="11"/>
      <c r="HA37" s="11"/>
      <c r="HB37" s="11"/>
      <c r="HC37" s="11"/>
      <c r="HD37" s="11"/>
      <c r="HE37" s="11"/>
      <c r="HF37" s="11"/>
      <c r="HG37" s="11"/>
      <c r="HH37" s="11"/>
      <c r="HI37" s="11"/>
      <c r="HJ37" s="11"/>
      <c r="HK37" s="11"/>
      <c r="HL37" s="11"/>
      <c r="HM37" s="11"/>
      <c r="HN37" s="11"/>
      <c r="HO37" s="11"/>
      <c r="HP37" s="11"/>
      <c r="HQ37" s="11"/>
    </row>
    <row r="38" spans="1:225" s="82" customFormat="1" ht="12.5" x14ac:dyDescent="0.25">
      <c r="A38" s="11"/>
      <c r="B38" s="92">
        <v>280000</v>
      </c>
      <c r="C38" s="93" t="s">
        <v>94</v>
      </c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  <c r="CD38" s="11"/>
      <c r="CE38" s="11"/>
      <c r="CF38" s="11"/>
      <c r="CG38" s="11"/>
      <c r="CH38" s="11"/>
      <c r="CI38" s="11"/>
      <c r="CJ38" s="11"/>
      <c r="CK38" s="11"/>
      <c r="CL38" s="11"/>
      <c r="CM38" s="11"/>
      <c r="CN38" s="11"/>
      <c r="CO38" s="11"/>
      <c r="CP38" s="11"/>
      <c r="CQ38" s="11"/>
      <c r="CR38" s="11"/>
      <c r="CS38" s="11"/>
      <c r="CT38" s="11"/>
      <c r="CU38" s="11"/>
      <c r="CV38" s="11"/>
      <c r="CW38" s="11"/>
      <c r="CX38" s="11"/>
      <c r="CY38" s="11"/>
      <c r="CZ38" s="11"/>
      <c r="DA38" s="11"/>
      <c r="DB38" s="11"/>
      <c r="DC38" s="11"/>
      <c r="DD38" s="11"/>
      <c r="DE38" s="11"/>
      <c r="DF38" s="11"/>
      <c r="DG38" s="11"/>
      <c r="DH38" s="11"/>
      <c r="DI38" s="11"/>
      <c r="DJ38" s="11"/>
      <c r="DK38" s="11"/>
      <c r="DL38" s="11"/>
      <c r="DM38" s="11"/>
      <c r="DN38" s="11"/>
      <c r="DO38" s="11"/>
      <c r="DP38" s="11"/>
      <c r="DQ38" s="11"/>
      <c r="DR38" s="11"/>
      <c r="DS38" s="11"/>
      <c r="DT38" s="11"/>
      <c r="DU38" s="11"/>
      <c r="DV38" s="11"/>
      <c r="DW38" s="11"/>
      <c r="DX38" s="11"/>
      <c r="DY38" s="11"/>
      <c r="DZ38" s="11"/>
      <c r="EA38" s="11"/>
      <c r="EB38" s="11"/>
      <c r="EC38" s="11"/>
      <c r="ED38" s="11"/>
      <c r="EE38" s="11"/>
      <c r="EF38" s="11"/>
      <c r="EG38" s="11"/>
      <c r="EH38" s="11"/>
      <c r="EI38" s="11"/>
      <c r="EJ38" s="11"/>
      <c r="EK38" s="11"/>
      <c r="EL38" s="11"/>
      <c r="EM38" s="11"/>
      <c r="EN38" s="11"/>
      <c r="EO38" s="11"/>
      <c r="EP38" s="11"/>
      <c r="EQ38" s="11"/>
      <c r="ER38" s="11"/>
      <c r="ES38" s="11"/>
      <c r="ET38" s="11"/>
      <c r="EU38" s="11"/>
      <c r="EV38" s="11"/>
      <c r="EW38" s="11"/>
      <c r="EX38" s="11"/>
      <c r="EY38" s="11"/>
      <c r="EZ38" s="11"/>
      <c r="FA38" s="11"/>
      <c r="FB38" s="11"/>
      <c r="FC38" s="11"/>
      <c r="FD38" s="11"/>
      <c r="FE38" s="11"/>
      <c r="FF38" s="11"/>
      <c r="FG38" s="11"/>
      <c r="FH38" s="11"/>
      <c r="FI38" s="11"/>
      <c r="FJ38" s="11"/>
      <c r="FK38" s="11"/>
      <c r="FL38" s="11"/>
      <c r="FM38" s="11"/>
      <c r="FN38" s="11"/>
      <c r="FO38" s="11"/>
      <c r="FP38" s="11"/>
      <c r="FQ38" s="11"/>
      <c r="FR38" s="11"/>
      <c r="FS38" s="11"/>
      <c r="FT38" s="11"/>
      <c r="FU38" s="11"/>
      <c r="FV38" s="11"/>
      <c r="FW38" s="11"/>
      <c r="FX38" s="11"/>
      <c r="FY38" s="11"/>
      <c r="FZ38" s="11"/>
      <c r="GA38" s="11"/>
      <c r="GB38" s="11"/>
      <c r="GC38" s="11"/>
      <c r="GD38" s="11"/>
      <c r="GE38" s="11"/>
      <c r="GF38" s="11"/>
      <c r="GG38" s="11"/>
      <c r="GH38" s="11"/>
      <c r="GI38" s="11"/>
      <c r="GJ38" s="11"/>
      <c r="GK38" s="11"/>
      <c r="GL38" s="11"/>
      <c r="GM38" s="11"/>
      <c r="GN38" s="11"/>
      <c r="GO38" s="11"/>
      <c r="GP38" s="11"/>
      <c r="GQ38" s="11"/>
      <c r="GR38" s="11"/>
      <c r="GS38" s="11"/>
      <c r="GT38" s="11"/>
      <c r="GU38" s="11"/>
      <c r="GV38" s="11"/>
      <c r="GW38" s="11"/>
      <c r="GX38" s="11"/>
      <c r="GY38" s="11"/>
      <c r="GZ38" s="11"/>
      <c r="HA38" s="11"/>
      <c r="HB38" s="11"/>
      <c r="HC38" s="11"/>
      <c r="HD38" s="11"/>
      <c r="HE38" s="11"/>
      <c r="HF38" s="11"/>
      <c r="HG38" s="11"/>
      <c r="HH38" s="11"/>
      <c r="HI38" s="11"/>
      <c r="HJ38" s="11"/>
      <c r="HK38" s="11"/>
      <c r="HL38" s="11"/>
      <c r="HM38" s="11"/>
      <c r="HN38" s="11"/>
      <c r="HO38" s="11"/>
      <c r="HP38" s="11"/>
      <c r="HQ38" s="11"/>
    </row>
    <row r="39" spans="1:225" s="82" customFormat="1" ht="12.5" x14ac:dyDescent="0.25">
      <c r="A39" s="11"/>
      <c r="B39" s="92">
        <v>280500</v>
      </c>
      <c r="C39" s="93" t="s">
        <v>95</v>
      </c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11"/>
      <c r="CH39" s="11"/>
      <c r="CI39" s="11"/>
      <c r="CJ39" s="11"/>
      <c r="CK39" s="11"/>
      <c r="CL39" s="11"/>
      <c r="CM39" s="11"/>
      <c r="CN39" s="11"/>
      <c r="CO39" s="11"/>
      <c r="CP39" s="11"/>
      <c r="CQ39" s="11"/>
      <c r="CR39" s="11"/>
      <c r="CS39" s="11"/>
      <c r="CT39" s="11"/>
      <c r="CU39" s="11"/>
      <c r="CV39" s="11"/>
      <c r="CW39" s="11"/>
      <c r="CX39" s="11"/>
      <c r="CY39" s="11"/>
      <c r="CZ39" s="11"/>
      <c r="DA39" s="11"/>
      <c r="DB39" s="11"/>
      <c r="DC39" s="11"/>
      <c r="DD39" s="11"/>
      <c r="DE39" s="11"/>
      <c r="DF39" s="11"/>
      <c r="DG39" s="11"/>
      <c r="DH39" s="11"/>
      <c r="DI39" s="11"/>
      <c r="DJ39" s="11"/>
      <c r="DK39" s="11"/>
      <c r="DL39" s="11"/>
      <c r="DM39" s="11"/>
      <c r="DN39" s="11"/>
      <c r="DO39" s="11"/>
      <c r="DP39" s="11"/>
      <c r="DQ39" s="11"/>
      <c r="DR39" s="11"/>
      <c r="DS39" s="11"/>
      <c r="DT39" s="11"/>
      <c r="DU39" s="11"/>
      <c r="DV39" s="11"/>
      <c r="DW39" s="11"/>
      <c r="DX39" s="11"/>
      <c r="DY39" s="11"/>
      <c r="DZ39" s="11"/>
      <c r="EA39" s="11"/>
      <c r="EB39" s="11"/>
      <c r="EC39" s="11"/>
      <c r="ED39" s="11"/>
      <c r="EE39" s="11"/>
      <c r="EF39" s="11"/>
      <c r="EG39" s="11"/>
      <c r="EH39" s="11"/>
      <c r="EI39" s="11"/>
      <c r="EJ39" s="11"/>
      <c r="EK39" s="11"/>
      <c r="EL39" s="11"/>
      <c r="EM39" s="11"/>
      <c r="EN39" s="11"/>
      <c r="EO39" s="11"/>
      <c r="EP39" s="11"/>
      <c r="EQ39" s="11"/>
      <c r="ER39" s="11"/>
      <c r="ES39" s="11"/>
      <c r="ET39" s="11"/>
      <c r="EU39" s="11"/>
      <c r="EV39" s="11"/>
      <c r="EW39" s="11"/>
      <c r="EX39" s="11"/>
      <c r="EY39" s="11"/>
      <c r="EZ39" s="11"/>
      <c r="FA39" s="11"/>
      <c r="FB39" s="11"/>
      <c r="FC39" s="11"/>
      <c r="FD39" s="11"/>
      <c r="FE39" s="11"/>
      <c r="FF39" s="11"/>
      <c r="FG39" s="11"/>
      <c r="FH39" s="11"/>
      <c r="FI39" s="11"/>
      <c r="FJ39" s="11"/>
      <c r="FK39" s="11"/>
      <c r="FL39" s="11"/>
      <c r="FM39" s="11"/>
      <c r="FN39" s="11"/>
      <c r="FO39" s="11"/>
      <c r="FP39" s="11"/>
      <c r="FQ39" s="11"/>
      <c r="FR39" s="11"/>
      <c r="FS39" s="11"/>
      <c r="FT39" s="11"/>
      <c r="FU39" s="11"/>
      <c r="FV39" s="11"/>
      <c r="FW39" s="11"/>
      <c r="FX39" s="11"/>
      <c r="FY39" s="11"/>
      <c r="FZ39" s="11"/>
      <c r="GA39" s="11"/>
      <c r="GB39" s="11"/>
      <c r="GC39" s="11"/>
      <c r="GD39" s="11"/>
      <c r="GE39" s="11"/>
      <c r="GF39" s="11"/>
      <c r="GG39" s="11"/>
      <c r="GH39" s="11"/>
      <c r="GI39" s="11"/>
      <c r="GJ39" s="11"/>
      <c r="GK39" s="11"/>
      <c r="GL39" s="11"/>
      <c r="GM39" s="11"/>
      <c r="GN39" s="11"/>
      <c r="GO39" s="11"/>
      <c r="GP39" s="11"/>
      <c r="GQ39" s="11"/>
      <c r="GR39" s="11"/>
      <c r="GS39" s="11"/>
      <c r="GT39" s="11"/>
      <c r="GU39" s="11"/>
      <c r="GV39" s="11"/>
      <c r="GW39" s="11"/>
      <c r="GX39" s="11"/>
      <c r="GY39" s="11"/>
      <c r="GZ39" s="11"/>
      <c r="HA39" s="11"/>
      <c r="HB39" s="11"/>
      <c r="HC39" s="11"/>
      <c r="HD39" s="11"/>
      <c r="HE39" s="11"/>
      <c r="HF39" s="11"/>
      <c r="HG39" s="11"/>
      <c r="HH39" s="11"/>
      <c r="HI39" s="11"/>
      <c r="HJ39" s="11"/>
      <c r="HK39" s="11"/>
      <c r="HL39" s="11"/>
      <c r="HM39" s="11"/>
      <c r="HN39" s="11"/>
      <c r="HO39" s="11"/>
      <c r="HP39" s="11"/>
      <c r="HQ39" s="11"/>
    </row>
    <row r="40" spans="1:225" s="82" customFormat="1" ht="12.5" x14ac:dyDescent="0.25">
      <c r="A40" s="11"/>
      <c r="B40" s="92">
        <v>281000</v>
      </c>
      <c r="C40" s="93" t="s">
        <v>96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11"/>
      <c r="CL40" s="11"/>
      <c r="CM40" s="11"/>
      <c r="CN40" s="11"/>
      <c r="CO40" s="11"/>
      <c r="CP40" s="11"/>
      <c r="CQ40" s="11"/>
      <c r="CR40" s="11"/>
      <c r="CS40" s="11"/>
      <c r="CT40" s="11"/>
      <c r="CU40" s="11"/>
      <c r="CV40" s="11"/>
      <c r="CW40" s="11"/>
      <c r="CX40" s="11"/>
      <c r="CY40" s="11"/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1"/>
      <c r="DV40" s="11"/>
      <c r="DW40" s="11"/>
      <c r="DX40" s="11"/>
      <c r="DY40" s="11"/>
      <c r="DZ40" s="11"/>
      <c r="EA40" s="11"/>
      <c r="EB40" s="11"/>
      <c r="EC40" s="11"/>
      <c r="ED40" s="11"/>
      <c r="EE40" s="11"/>
      <c r="EF40" s="11"/>
      <c r="EG40" s="11"/>
      <c r="EH40" s="11"/>
      <c r="EI40" s="11"/>
      <c r="EJ40" s="11"/>
      <c r="EK40" s="11"/>
      <c r="EL40" s="11"/>
      <c r="EM40" s="11"/>
      <c r="EN40" s="11"/>
      <c r="EO40" s="11"/>
      <c r="EP40" s="11"/>
      <c r="EQ40" s="11"/>
      <c r="ER40" s="11"/>
      <c r="ES40" s="11"/>
      <c r="ET40" s="11"/>
      <c r="EU40" s="11"/>
      <c r="EV40" s="11"/>
      <c r="EW40" s="11"/>
      <c r="EX40" s="11"/>
      <c r="EY40" s="11"/>
      <c r="EZ40" s="11"/>
      <c r="FA40" s="11"/>
      <c r="FB40" s="11"/>
      <c r="FC40" s="11"/>
      <c r="FD40" s="11"/>
      <c r="FE40" s="11"/>
      <c r="FF40" s="11"/>
      <c r="FG40" s="11"/>
      <c r="FH40" s="11"/>
      <c r="FI40" s="11"/>
      <c r="FJ40" s="11"/>
      <c r="FK40" s="11"/>
      <c r="FL40" s="11"/>
      <c r="FM40" s="11"/>
      <c r="FN40" s="11"/>
      <c r="FO40" s="11"/>
      <c r="FP40" s="11"/>
      <c r="FQ40" s="11"/>
      <c r="FR40" s="11"/>
      <c r="FS40" s="11"/>
      <c r="FT40" s="11"/>
      <c r="FU40" s="11"/>
      <c r="FV40" s="11"/>
      <c r="FW40" s="11"/>
      <c r="FX40" s="11"/>
      <c r="FY40" s="11"/>
      <c r="FZ40" s="11"/>
      <c r="GA40" s="11"/>
      <c r="GB40" s="11"/>
      <c r="GC40" s="11"/>
      <c r="GD40" s="11"/>
      <c r="GE40" s="11"/>
      <c r="GF40" s="11"/>
      <c r="GG40" s="11"/>
      <c r="GH40" s="11"/>
      <c r="GI40" s="11"/>
      <c r="GJ40" s="11"/>
      <c r="GK40" s="11"/>
      <c r="GL40" s="11"/>
      <c r="GM40" s="11"/>
      <c r="GN40" s="11"/>
      <c r="GO40" s="11"/>
      <c r="GP40" s="11"/>
      <c r="GQ40" s="11"/>
      <c r="GR40" s="11"/>
      <c r="GS40" s="11"/>
      <c r="GT40" s="11"/>
      <c r="GU40" s="11"/>
      <c r="GV40" s="11"/>
      <c r="GW40" s="11"/>
      <c r="GX40" s="11"/>
      <c r="GY40" s="11"/>
      <c r="GZ40" s="11"/>
      <c r="HA40" s="11"/>
      <c r="HB40" s="11"/>
      <c r="HC40" s="11"/>
      <c r="HD40" s="11"/>
      <c r="HE40" s="11"/>
      <c r="HF40" s="11"/>
      <c r="HG40" s="11"/>
      <c r="HH40" s="11"/>
      <c r="HI40" s="11"/>
      <c r="HJ40" s="11"/>
      <c r="HK40" s="11"/>
      <c r="HL40" s="11"/>
      <c r="HM40" s="11"/>
      <c r="HN40" s="11"/>
      <c r="HO40" s="11"/>
      <c r="HP40" s="11"/>
      <c r="HQ40" s="11"/>
    </row>
    <row r="41" spans="1:225" s="82" customFormat="1" ht="12.5" x14ac:dyDescent="0.25">
      <c r="A41" s="11"/>
      <c r="B41" s="92">
        <v>281500</v>
      </c>
      <c r="C41" s="93" t="s">
        <v>98</v>
      </c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1"/>
      <c r="CX41" s="11"/>
      <c r="CY41" s="11"/>
      <c r="CZ41" s="11"/>
      <c r="DA41" s="11"/>
      <c r="DB41" s="11"/>
      <c r="DC41" s="11"/>
      <c r="DD41" s="11"/>
      <c r="DE41" s="11"/>
      <c r="DF41" s="11"/>
      <c r="DG41" s="11"/>
      <c r="DH41" s="11"/>
      <c r="DI41" s="11"/>
      <c r="DJ41" s="11"/>
      <c r="DK41" s="11"/>
      <c r="DL41" s="11"/>
      <c r="DM41" s="11"/>
      <c r="DN41" s="11"/>
      <c r="DO41" s="11"/>
      <c r="DP41" s="11"/>
      <c r="DQ41" s="11"/>
      <c r="DR41" s="11"/>
      <c r="DS41" s="11"/>
      <c r="DT41" s="11"/>
      <c r="DU41" s="11"/>
      <c r="DV41" s="11"/>
      <c r="DW41" s="11"/>
      <c r="DX41" s="11"/>
      <c r="DY41" s="11"/>
      <c r="DZ41" s="11"/>
      <c r="EA41" s="11"/>
      <c r="EB41" s="11"/>
      <c r="EC41" s="11"/>
      <c r="ED41" s="11"/>
      <c r="EE41" s="11"/>
      <c r="EF41" s="11"/>
      <c r="EG41" s="11"/>
      <c r="EH41" s="11"/>
      <c r="EI41" s="11"/>
      <c r="EJ41" s="11"/>
      <c r="EK41" s="11"/>
      <c r="EL41" s="11"/>
      <c r="EM41" s="11"/>
      <c r="EN41" s="11"/>
      <c r="EO41" s="11"/>
      <c r="EP41" s="11"/>
      <c r="EQ41" s="11"/>
      <c r="ER41" s="11"/>
      <c r="ES41" s="11"/>
      <c r="ET41" s="11"/>
      <c r="EU41" s="11"/>
      <c r="EV41" s="11"/>
      <c r="EW41" s="11"/>
      <c r="EX41" s="11"/>
      <c r="EY41" s="11"/>
      <c r="EZ41" s="11"/>
      <c r="FA41" s="11"/>
      <c r="FB41" s="11"/>
      <c r="FC41" s="11"/>
      <c r="FD41" s="11"/>
      <c r="FE41" s="11"/>
      <c r="FF41" s="11"/>
      <c r="FG41" s="11"/>
      <c r="FH41" s="11"/>
      <c r="FI41" s="11"/>
      <c r="FJ41" s="11"/>
      <c r="FK41" s="11"/>
      <c r="FL41" s="11"/>
      <c r="FM41" s="11"/>
      <c r="FN41" s="11"/>
      <c r="FO41" s="11"/>
      <c r="FP41" s="11"/>
      <c r="FQ41" s="11"/>
      <c r="FR41" s="11"/>
      <c r="FS41" s="11"/>
      <c r="FT41" s="11"/>
      <c r="FU41" s="11"/>
      <c r="FV41" s="11"/>
      <c r="FW41" s="11"/>
      <c r="FX41" s="11"/>
      <c r="FY41" s="11"/>
      <c r="FZ41" s="11"/>
      <c r="GA41" s="11"/>
      <c r="GB41" s="11"/>
      <c r="GC41" s="11"/>
      <c r="GD41" s="11"/>
      <c r="GE41" s="11"/>
      <c r="GF41" s="11"/>
      <c r="GG41" s="11"/>
      <c r="GH41" s="11"/>
      <c r="GI41" s="11"/>
      <c r="GJ41" s="11"/>
      <c r="GK41" s="11"/>
      <c r="GL41" s="11"/>
      <c r="GM41" s="11"/>
      <c r="GN41" s="11"/>
      <c r="GO41" s="11"/>
      <c r="GP41" s="11"/>
      <c r="GQ41" s="11"/>
      <c r="GR41" s="11"/>
      <c r="GS41" s="11"/>
      <c r="GT41" s="11"/>
      <c r="GU41" s="11"/>
      <c r="GV41" s="11"/>
      <c r="GW41" s="11"/>
      <c r="GX41" s="11"/>
      <c r="GY41" s="11"/>
      <c r="GZ41" s="11"/>
      <c r="HA41" s="11"/>
      <c r="HB41" s="11"/>
      <c r="HC41" s="11"/>
      <c r="HD41" s="11"/>
      <c r="HE41" s="11"/>
      <c r="HF41" s="11"/>
      <c r="HG41" s="11"/>
      <c r="HH41" s="11"/>
      <c r="HI41" s="11"/>
      <c r="HJ41" s="11"/>
      <c r="HK41" s="11"/>
      <c r="HL41" s="11"/>
      <c r="HM41" s="11"/>
      <c r="HN41" s="11"/>
      <c r="HO41" s="11"/>
      <c r="HP41" s="11"/>
      <c r="HQ41" s="11"/>
    </row>
    <row r="42" spans="1:225" s="82" customFormat="1" ht="12.5" x14ac:dyDescent="0.25">
      <c r="A42" s="11"/>
      <c r="B42" s="92">
        <v>282800</v>
      </c>
      <c r="C42" s="93" t="s">
        <v>97</v>
      </c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1"/>
      <c r="CS42" s="11"/>
      <c r="CT42" s="11"/>
      <c r="CU42" s="11"/>
      <c r="CV42" s="11"/>
      <c r="CW42" s="11"/>
      <c r="CX42" s="11"/>
      <c r="CY42" s="11"/>
      <c r="CZ42" s="11"/>
      <c r="DA42" s="11"/>
      <c r="DB42" s="11"/>
      <c r="DC42" s="11"/>
      <c r="DD42" s="11"/>
      <c r="DE42" s="11"/>
      <c r="DF42" s="11"/>
      <c r="DG42" s="11"/>
      <c r="DH42" s="11"/>
      <c r="DI42" s="11"/>
      <c r="DJ42" s="11"/>
      <c r="DK42" s="11"/>
      <c r="DL42" s="11"/>
      <c r="DM42" s="11"/>
      <c r="DN42" s="11"/>
      <c r="DO42" s="11"/>
      <c r="DP42" s="11"/>
      <c r="DQ42" s="11"/>
      <c r="DR42" s="11"/>
      <c r="DS42" s="11"/>
      <c r="DT42" s="11"/>
      <c r="DU42" s="11"/>
      <c r="DV42" s="11"/>
      <c r="DW42" s="11"/>
      <c r="DX42" s="11"/>
      <c r="DY42" s="11"/>
      <c r="DZ42" s="11"/>
      <c r="EA42" s="11"/>
      <c r="EB42" s="11"/>
      <c r="EC42" s="11"/>
      <c r="ED42" s="11"/>
      <c r="EE42" s="11"/>
      <c r="EF42" s="11"/>
      <c r="EG42" s="11"/>
      <c r="EH42" s="11"/>
      <c r="EI42" s="11"/>
      <c r="EJ42" s="11"/>
      <c r="EK42" s="11"/>
      <c r="EL42" s="11"/>
      <c r="EM42" s="11"/>
      <c r="EN42" s="11"/>
      <c r="EO42" s="11"/>
      <c r="EP42" s="11"/>
      <c r="EQ42" s="11"/>
      <c r="ER42" s="11"/>
      <c r="ES42" s="11"/>
      <c r="ET42" s="11"/>
      <c r="EU42" s="11"/>
      <c r="EV42" s="11"/>
      <c r="EW42" s="11"/>
      <c r="EX42" s="11"/>
      <c r="EY42" s="11"/>
      <c r="EZ42" s="11"/>
      <c r="FA42" s="11"/>
      <c r="FB42" s="11"/>
      <c r="FC42" s="11"/>
      <c r="FD42" s="11"/>
      <c r="FE42" s="11"/>
      <c r="FF42" s="11"/>
      <c r="FG42" s="11"/>
      <c r="FH42" s="11"/>
      <c r="FI42" s="11"/>
      <c r="FJ42" s="11"/>
      <c r="FK42" s="11"/>
      <c r="FL42" s="11"/>
      <c r="FM42" s="11"/>
      <c r="FN42" s="11"/>
      <c r="FO42" s="11"/>
      <c r="FP42" s="11"/>
      <c r="FQ42" s="11"/>
      <c r="FR42" s="11"/>
      <c r="FS42" s="11"/>
      <c r="FT42" s="11"/>
      <c r="FU42" s="11"/>
      <c r="FV42" s="11"/>
      <c r="FW42" s="11"/>
      <c r="FX42" s="11"/>
      <c r="FY42" s="11"/>
      <c r="FZ42" s="11"/>
      <c r="GA42" s="11"/>
      <c r="GB42" s="11"/>
      <c r="GC42" s="11"/>
      <c r="GD42" s="11"/>
      <c r="GE42" s="11"/>
      <c r="GF42" s="11"/>
      <c r="GG42" s="11"/>
      <c r="GH42" s="11"/>
      <c r="GI42" s="11"/>
      <c r="GJ42" s="11"/>
      <c r="GK42" s="11"/>
      <c r="GL42" s="11"/>
      <c r="GM42" s="11"/>
      <c r="GN42" s="11"/>
      <c r="GO42" s="11"/>
      <c r="GP42" s="11"/>
      <c r="GQ42" s="11"/>
      <c r="GR42" s="11"/>
      <c r="GS42" s="11"/>
      <c r="GT42" s="11"/>
      <c r="GU42" s="11"/>
      <c r="GV42" s="11"/>
      <c r="GW42" s="11"/>
      <c r="GX42" s="11"/>
      <c r="GY42" s="11"/>
      <c r="GZ42" s="11"/>
      <c r="HA42" s="11"/>
      <c r="HB42" s="11"/>
      <c r="HC42" s="11"/>
      <c r="HD42" s="11"/>
      <c r="HE42" s="11"/>
      <c r="HF42" s="11"/>
      <c r="HG42" s="11"/>
      <c r="HH42" s="11"/>
      <c r="HI42" s="11"/>
      <c r="HJ42" s="11"/>
      <c r="HK42" s="11"/>
      <c r="HL42" s="11"/>
      <c r="HM42" s="11"/>
      <c r="HN42" s="11"/>
      <c r="HO42" s="11"/>
      <c r="HP42" s="11"/>
      <c r="HQ42" s="11"/>
    </row>
    <row r="43" spans="1:225" s="82" customFormat="1" ht="12.5" x14ac:dyDescent="0.25">
      <c r="A43" s="11"/>
      <c r="B43" s="90"/>
      <c r="C43" s="91" t="s">
        <v>99</v>
      </c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  <c r="BY43" s="11"/>
      <c r="BZ43" s="11"/>
      <c r="CA43" s="11"/>
      <c r="CB43" s="11"/>
      <c r="CC43" s="11"/>
      <c r="CD43" s="11"/>
      <c r="CE43" s="11"/>
      <c r="CF43" s="11"/>
      <c r="CG43" s="11"/>
      <c r="CH43" s="11"/>
      <c r="CI43" s="11"/>
      <c r="CJ43" s="11"/>
      <c r="CK43" s="11"/>
      <c r="CL43" s="11"/>
      <c r="CM43" s="11"/>
      <c r="CN43" s="11"/>
      <c r="CO43" s="11"/>
      <c r="CP43" s="11"/>
      <c r="CQ43" s="11"/>
      <c r="CR43" s="11"/>
      <c r="CS43" s="11"/>
      <c r="CT43" s="11"/>
      <c r="CU43" s="11"/>
      <c r="CV43" s="11"/>
      <c r="CW43" s="11"/>
      <c r="CX43" s="11"/>
      <c r="CY43" s="11"/>
      <c r="CZ43" s="11"/>
      <c r="DA43" s="11"/>
      <c r="DB43" s="11"/>
      <c r="DC43" s="11"/>
      <c r="DD43" s="11"/>
      <c r="DE43" s="11"/>
      <c r="DF43" s="11"/>
      <c r="DG43" s="11"/>
      <c r="DH43" s="11"/>
      <c r="DI43" s="11"/>
      <c r="DJ43" s="11"/>
      <c r="DK43" s="11"/>
      <c r="DL43" s="11"/>
      <c r="DM43" s="11"/>
      <c r="DN43" s="11"/>
      <c r="DO43" s="11"/>
      <c r="DP43" s="11"/>
      <c r="DQ43" s="11"/>
      <c r="DR43" s="11"/>
      <c r="DS43" s="11"/>
      <c r="DT43" s="11"/>
      <c r="DU43" s="11"/>
      <c r="DV43" s="11"/>
      <c r="DW43" s="11"/>
      <c r="DX43" s="11"/>
      <c r="DY43" s="11"/>
      <c r="DZ43" s="11"/>
      <c r="EA43" s="11"/>
      <c r="EB43" s="11"/>
      <c r="EC43" s="11"/>
      <c r="ED43" s="11"/>
      <c r="EE43" s="11"/>
      <c r="EF43" s="11"/>
      <c r="EG43" s="11"/>
      <c r="EH43" s="11"/>
      <c r="EI43" s="11"/>
      <c r="EJ43" s="11"/>
      <c r="EK43" s="11"/>
      <c r="EL43" s="11"/>
      <c r="EM43" s="11"/>
      <c r="EN43" s="11"/>
      <c r="EO43" s="11"/>
      <c r="EP43" s="11"/>
      <c r="EQ43" s="11"/>
      <c r="ER43" s="11"/>
      <c r="ES43" s="11"/>
      <c r="ET43" s="11"/>
      <c r="EU43" s="11"/>
      <c r="EV43" s="11"/>
      <c r="EW43" s="11"/>
      <c r="EX43" s="11"/>
      <c r="EY43" s="11"/>
      <c r="EZ43" s="11"/>
      <c r="FA43" s="11"/>
      <c r="FB43" s="11"/>
      <c r="FC43" s="11"/>
      <c r="FD43" s="11"/>
      <c r="FE43" s="11"/>
      <c r="FF43" s="11"/>
      <c r="FG43" s="11"/>
      <c r="FH43" s="11"/>
      <c r="FI43" s="11"/>
      <c r="FJ43" s="11"/>
      <c r="FK43" s="11"/>
      <c r="FL43" s="11"/>
      <c r="FM43" s="11"/>
      <c r="FN43" s="11"/>
      <c r="FO43" s="11"/>
      <c r="FP43" s="11"/>
      <c r="FQ43" s="11"/>
      <c r="FR43" s="11"/>
      <c r="FS43" s="11"/>
      <c r="FT43" s="11"/>
      <c r="FU43" s="11"/>
      <c r="FV43" s="11"/>
      <c r="FW43" s="11"/>
      <c r="FX43" s="11"/>
      <c r="FY43" s="11"/>
      <c r="FZ43" s="11"/>
      <c r="GA43" s="11"/>
      <c r="GB43" s="11"/>
      <c r="GC43" s="11"/>
      <c r="GD43" s="11"/>
      <c r="GE43" s="11"/>
      <c r="GF43" s="11"/>
      <c r="GG43" s="11"/>
      <c r="GH43" s="11"/>
      <c r="GI43" s="11"/>
      <c r="GJ43" s="11"/>
      <c r="GK43" s="11"/>
      <c r="GL43" s="11"/>
      <c r="GM43" s="11"/>
      <c r="GN43" s="11"/>
      <c r="GO43" s="11"/>
      <c r="GP43" s="11"/>
      <c r="GQ43" s="11"/>
      <c r="GR43" s="11"/>
      <c r="GS43" s="11"/>
      <c r="GT43" s="11"/>
      <c r="GU43" s="11"/>
      <c r="GV43" s="11"/>
      <c r="GW43" s="11"/>
      <c r="GX43" s="11"/>
      <c r="GY43" s="11"/>
      <c r="GZ43" s="11"/>
      <c r="HA43" s="11"/>
      <c r="HB43" s="11"/>
      <c r="HC43" s="11"/>
      <c r="HD43" s="11"/>
      <c r="HE43" s="11"/>
      <c r="HF43" s="11"/>
      <c r="HG43" s="11"/>
      <c r="HH43" s="11"/>
      <c r="HI43" s="11"/>
      <c r="HJ43" s="11"/>
      <c r="HK43" s="11"/>
      <c r="HL43" s="11"/>
      <c r="HM43" s="11"/>
      <c r="HN43" s="11"/>
      <c r="HO43" s="11"/>
      <c r="HP43" s="11"/>
      <c r="HQ43" s="11"/>
    </row>
    <row r="44" spans="1:225" s="82" customFormat="1" ht="12.5" x14ac:dyDescent="0.25">
      <c r="A44" s="11"/>
      <c r="B44" s="92">
        <v>290000</v>
      </c>
      <c r="C44" s="93" t="s">
        <v>100</v>
      </c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1"/>
      <c r="BV44" s="11"/>
      <c r="BW44" s="11"/>
      <c r="BX44" s="11"/>
      <c r="BY44" s="11"/>
      <c r="BZ44" s="11"/>
      <c r="CA44" s="11"/>
      <c r="CB44" s="11"/>
      <c r="CC44" s="11"/>
      <c r="CD44" s="11"/>
      <c r="CE44" s="11"/>
      <c r="CF44" s="11"/>
      <c r="CG44" s="11"/>
      <c r="CH44" s="11"/>
      <c r="CI44" s="11"/>
      <c r="CJ44" s="11"/>
      <c r="CK44" s="11"/>
      <c r="CL44" s="11"/>
      <c r="CM44" s="11"/>
      <c r="CN44" s="11"/>
      <c r="CO44" s="11"/>
      <c r="CP44" s="11"/>
      <c r="CQ44" s="11"/>
      <c r="CR44" s="11"/>
      <c r="CS44" s="11"/>
      <c r="CT44" s="11"/>
      <c r="CU44" s="11"/>
      <c r="CV44" s="11"/>
      <c r="CW44" s="11"/>
      <c r="CX44" s="11"/>
      <c r="CY44" s="11"/>
      <c r="CZ44" s="11"/>
      <c r="DA44" s="11"/>
      <c r="DB44" s="11"/>
      <c r="DC44" s="11"/>
      <c r="DD44" s="11"/>
      <c r="DE44" s="11"/>
      <c r="DF44" s="11"/>
      <c r="DG44" s="11"/>
      <c r="DH44" s="11"/>
      <c r="DI44" s="11"/>
      <c r="DJ44" s="11"/>
      <c r="DK44" s="11"/>
      <c r="DL44" s="11"/>
      <c r="DM44" s="11"/>
      <c r="DN44" s="11"/>
      <c r="DO44" s="11"/>
      <c r="DP44" s="11"/>
      <c r="DQ44" s="11"/>
      <c r="DR44" s="11"/>
      <c r="DS44" s="11"/>
      <c r="DT44" s="11"/>
      <c r="DU44" s="11"/>
      <c r="DV44" s="11"/>
      <c r="DW44" s="11"/>
      <c r="DX44" s="11"/>
      <c r="DY44" s="11"/>
      <c r="DZ44" s="11"/>
      <c r="EA44" s="11"/>
      <c r="EB44" s="11"/>
      <c r="EC44" s="11"/>
      <c r="ED44" s="11"/>
      <c r="EE44" s="11"/>
      <c r="EF44" s="11"/>
      <c r="EG44" s="11"/>
      <c r="EH44" s="11"/>
      <c r="EI44" s="11"/>
      <c r="EJ44" s="11"/>
      <c r="EK44" s="11"/>
      <c r="EL44" s="11"/>
      <c r="EM44" s="11"/>
      <c r="EN44" s="11"/>
      <c r="EO44" s="11"/>
      <c r="EP44" s="11"/>
      <c r="EQ44" s="11"/>
      <c r="ER44" s="11"/>
      <c r="ES44" s="11"/>
      <c r="ET44" s="11"/>
      <c r="EU44" s="11"/>
      <c r="EV44" s="11"/>
      <c r="EW44" s="11"/>
      <c r="EX44" s="11"/>
      <c r="EY44" s="11"/>
      <c r="EZ44" s="11"/>
      <c r="FA44" s="11"/>
      <c r="FB44" s="11"/>
      <c r="FC44" s="11"/>
      <c r="FD44" s="11"/>
      <c r="FE44" s="11"/>
      <c r="FF44" s="11"/>
      <c r="FG44" s="11"/>
      <c r="FH44" s="11"/>
      <c r="FI44" s="11"/>
      <c r="FJ44" s="11"/>
      <c r="FK44" s="11"/>
      <c r="FL44" s="11"/>
      <c r="FM44" s="11"/>
      <c r="FN44" s="11"/>
      <c r="FO44" s="11"/>
      <c r="FP44" s="11"/>
      <c r="FQ44" s="11"/>
      <c r="FR44" s="11"/>
      <c r="FS44" s="11"/>
      <c r="FT44" s="11"/>
      <c r="FU44" s="11"/>
      <c r="FV44" s="11"/>
      <c r="FW44" s="11"/>
      <c r="FX44" s="11"/>
      <c r="FY44" s="11"/>
      <c r="FZ44" s="11"/>
      <c r="GA44" s="11"/>
      <c r="GB44" s="11"/>
      <c r="GC44" s="11"/>
      <c r="GD44" s="11"/>
      <c r="GE44" s="11"/>
      <c r="GF44" s="11"/>
      <c r="GG44" s="11"/>
      <c r="GH44" s="11"/>
      <c r="GI44" s="11"/>
      <c r="GJ44" s="11"/>
      <c r="GK44" s="11"/>
      <c r="GL44" s="11"/>
      <c r="GM44" s="11"/>
      <c r="GN44" s="11"/>
      <c r="GO44" s="11"/>
      <c r="GP44" s="11"/>
      <c r="GQ44" s="11"/>
      <c r="GR44" s="11"/>
      <c r="GS44" s="11"/>
      <c r="GT44" s="11"/>
      <c r="GU44" s="11"/>
      <c r="GV44" s="11"/>
      <c r="GW44" s="11"/>
      <c r="GX44" s="11"/>
      <c r="GY44" s="11"/>
      <c r="GZ44" s="11"/>
      <c r="HA44" s="11"/>
      <c r="HB44" s="11"/>
      <c r="HC44" s="11"/>
      <c r="HD44" s="11"/>
      <c r="HE44" s="11"/>
      <c r="HF44" s="11"/>
      <c r="HG44" s="11"/>
      <c r="HH44" s="11"/>
      <c r="HI44" s="11"/>
      <c r="HJ44" s="11"/>
      <c r="HK44" s="11"/>
      <c r="HL44" s="11"/>
      <c r="HM44" s="11"/>
      <c r="HN44" s="11"/>
      <c r="HO44" s="11"/>
      <c r="HP44" s="11"/>
      <c r="HQ44" s="11"/>
    </row>
    <row r="45" spans="1:225" s="82" customFormat="1" ht="12.5" x14ac:dyDescent="0.25">
      <c r="A45" s="11"/>
      <c r="B45" s="92">
        <v>291000</v>
      </c>
      <c r="C45" s="93" t="s">
        <v>101</v>
      </c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  <c r="BY45" s="11"/>
      <c r="BZ45" s="11"/>
      <c r="CA45" s="11"/>
      <c r="CB45" s="11"/>
      <c r="CC45" s="11"/>
      <c r="CD45" s="11"/>
      <c r="CE45" s="11"/>
      <c r="CF45" s="11"/>
      <c r="CG45" s="11"/>
      <c r="CH45" s="11"/>
      <c r="CI45" s="11"/>
      <c r="CJ45" s="11"/>
      <c r="CK45" s="11"/>
      <c r="CL45" s="11"/>
      <c r="CM45" s="11"/>
      <c r="CN45" s="11"/>
      <c r="CO45" s="11"/>
      <c r="CP45" s="11"/>
      <c r="CQ45" s="11"/>
      <c r="CR45" s="11"/>
      <c r="CS45" s="11"/>
      <c r="CT45" s="11"/>
      <c r="CU45" s="11"/>
      <c r="CV45" s="11"/>
      <c r="CW45" s="11"/>
      <c r="CX45" s="11"/>
      <c r="CY45" s="11"/>
      <c r="CZ45" s="11"/>
      <c r="DA45" s="11"/>
      <c r="DB45" s="11"/>
      <c r="DC45" s="11"/>
      <c r="DD45" s="11"/>
      <c r="DE45" s="11"/>
      <c r="DF45" s="11"/>
      <c r="DG45" s="11"/>
      <c r="DH45" s="11"/>
      <c r="DI45" s="11"/>
      <c r="DJ45" s="11"/>
      <c r="DK45" s="11"/>
      <c r="DL45" s="11"/>
      <c r="DM45" s="11"/>
      <c r="DN45" s="11"/>
      <c r="DO45" s="11"/>
      <c r="DP45" s="11"/>
      <c r="DQ45" s="11"/>
      <c r="DR45" s="11"/>
      <c r="DS45" s="11"/>
      <c r="DT45" s="11"/>
      <c r="DU45" s="11"/>
      <c r="DV45" s="11"/>
      <c r="DW45" s="11"/>
      <c r="DX45" s="11"/>
      <c r="DY45" s="11"/>
      <c r="DZ45" s="11"/>
      <c r="EA45" s="11"/>
      <c r="EB45" s="11"/>
      <c r="EC45" s="11"/>
      <c r="ED45" s="11"/>
      <c r="EE45" s="11"/>
      <c r="EF45" s="11"/>
      <c r="EG45" s="11"/>
      <c r="EH45" s="11"/>
      <c r="EI45" s="11"/>
      <c r="EJ45" s="11"/>
      <c r="EK45" s="11"/>
      <c r="EL45" s="11"/>
      <c r="EM45" s="11"/>
      <c r="EN45" s="11"/>
      <c r="EO45" s="11"/>
      <c r="EP45" s="11"/>
      <c r="EQ45" s="11"/>
      <c r="ER45" s="11"/>
      <c r="ES45" s="11"/>
      <c r="ET45" s="11"/>
      <c r="EU45" s="11"/>
      <c r="EV45" s="11"/>
      <c r="EW45" s="11"/>
      <c r="EX45" s="11"/>
      <c r="EY45" s="11"/>
      <c r="EZ45" s="11"/>
      <c r="FA45" s="11"/>
      <c r="FB45" s="11"/>
      <c r="FC45" s="11"/>
      <c r="FD45" s="11"/>
      <c r="FE45" s="11"/>
      <c r="FF45" s="11"/>
      <c r="FG45" s="11"/>
      <c r="FH45" s="11"/>
      <c r="FI45" s="11"/>
      <c r="FJ45" s="11"/>
      <c r="FK45" s="11"/>
      <c r="FL45" s="11"/>
      <c r="FM45" s="11"/>
      <c r="FN45" s="11"/>
      <c r="FO45" s="11"/>
      <c r="FP45" s="11"/>
      <c r="FQ45" s="11"/>
      <c r="FR45" s="11"/>
      <c r="FS45" s="11"/>
      <c r="FT45" s="11"/>
      <c r="FU45" s="11"/>
      <c r="FV45" s="11"/>
      <c r="FW45" s="11"/>
      <c r="FX45" s="11"/>
      <c r="FY45" s="11"/>
      <c r="FZ45" s="11"/>
      <c r="GA45" s="11"/>
      <c r="GB45" s="11"/>
      <c r="GC45" s="11"/>
      <c r="GD45" s="11"/>
      <c r="GE45" s="11"/>
      <c r="GF45" s="11"/>
      <c r="GG45" s="11"/>
      <c r="GH45" s="11"/>
      <c r="GI45" s="11"/>
      <c r="GJ45" s="11"/>
      <c r="GK45" s="11"/>
      <c r="GL45" s="11"/>
      <c r="GM45" s="11"/>
      <c r="GN45" s="11"/>
      <c r="GO45" s="11"/>
      <c r="GP45" s="11"/>
      <c r="GQ45" s="11"/>
      <c r="GR45" s="11"/>
      <c r="GS45" s="11"/>
      <c r="GT45" s="11"/>
      <c r="GU45" s="11"/>
      <c r="GV45" s="11"/>
      <c r="GW45" s="11"/>
      <c r="GX45" s="11"/>
      <c r="GY45" s="11"/>
      <c r="GZ45" s="11"/>
      <c r="HA45" s="11"/>
      <c r="HB45" s="11"/>
      <c r="HC45" s="11"/>
      <c r="HD45" s="11"/>
      <c r="HE45" s="11"/>
      <c r="HF45" s="11"/>
      <c r="HG45" s="11"/>
      <c r="HH45" s="11"/>
      <c r="HI45" s="11"/>
      <c r="HJ45" s="11"/>
      <c r="HK45" s="11"/>
      <c r="HL45" s="11"/>
      <c r="HM45" s="11"/>
      <c r="HN45" s="11"/>
      <c r="HO45" s="11"/>
      <c r="HP45" s="11"/>
      <c r="HQ45" s="11"/>
    </row>
    <row r="46" spans="1:225" s="82" customFormat="1" ht="13" x14ac:dyDescent="0.3">
      <c r="A46" s="11"/>
      <c r="B46" s="103"/>
      <c r="C46" s="104" t="s">
        <v>102</v>
      </c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  <c r="BY46" s="11"/>
      <c r="BZ46" s="11"/>
      <c r="CA46" s="11"/>
      <c r="CB46" s="11"/>
      <c r="CC46" s="11"/>
      <c r="CD46" s="11"/>
      <c r="CE46" s="11"/>
      <c r="CF46" s="11"/>
      <c r="CG46" s="11"/>
      <c r="CH46" s="11"/>
      <c r="CI46" s="11"/>
      <c r="CJ46" s="11"/>
      <c r="CK46" s="11"/>
      <c r="CL46" s="11"/>
      <c r="CM46" s="11"/>
      <c r="CN46" s="11"/>
      <c r="CO46" s="11"/>
      <c r="CP46" s="11"/>
      <c r="CQ46" s="11"/>
      <c r="CR46" s="11"/>
      <c r="CS46" s="11"/>
      <c r="CT46" s="11"/>
      <c r="CU46" s="11"/>
      <c r="CV46" s="11"/>
      <c r="CW46" s="11"/>
      <c r="CX46" s="11"/>
      <c r="CY46" s="11"/>
      <c r="CZ46" s="11"/>
      <c r="DA46" s="11"/>
      <c r="DB46" s="11"/>
      <c r="DC46" s="11"/>
      <c r="DD46" s="11"/>
      <c r="DE46" s="11"/>
      <c r="DF46" s="11"/>
      <c r="DG46" s="11"/>
      <c r="DH46" s="11"/>
      <c r="DI46" s="11"/>
      <c r="DJ46" s="11"/>
      <c r="DK46" s="11"/>
      <c r="DL46" s="11"/>
      <c r="DM46" s="11"/>
      <c r="DN46" s="11"/>
      <c r="DO46" s="11"/>
      <c r="DP46" s="11"/>
      <c r="DQ46" s="11"/>
      <c r="DR46" s="11"/>
      <c r="DS46" s="11"/>
      <c r="DT46" s="11"/>
      <c r="DU46" s="11"/>
      <c r="DV46" s="11"/>
      <c r="DW46" s="11"/>
      <c r="DX46" s="11"/>
      <c r="DY46" s="11"/>
      <c r="DZ46" s="11"/>
      <c r="EA46" s="11"/>
      <c r="EB46" s="11"/>
      <c r="EC46" s="11"/>
      <c r="ED46" s="11"/>
      <c r="EE46" s="11"/>
      <c r="EF46" s="11"/>
      <c r="EG46" s="11"/>
      <c r="EH46" s="11"/>
      <c r="EI46" s="11"/>
      <c r="EJ46" s="11"/>
      <c r="EK46" s="11"/>
      <c r="EL46" s="11"/>
      <c r="EM46" s="11"/>
      <c r="EN46" s="11"/>
      <c r="EO46" s="11"/>
      <c r="EP46" s="11"/>
      <c r="EQ46" s="11"/>
      <c r="ER46" s="11"/>
      <c r="ES46" s="11"/>
      <c r="ET46" s="11"/>
      <c r="EU46" s="11"/>
      <c r="EV46" s="11"/>
      <c r="EW46" s="11"/>
      <c r="EX46" s="11"/>
      <c r="EY46" s="11"/>
      <c r="EZ46" s="11"/>
      <c r="FA46" s="11"/>
      <c r="FB46" s="11"/>
      <c r="FC46" s="11"/>
      <c r="FD46" s="11"/>
      <c r="FE46" s="11"/>
      <c r="FF46" s="11"/>
      <c r="FG46" s="11"/>
      <c r="FH46" s="11"/>
      <c r="FI46" s="11"/>
      <c r="FJ46" s="11"/>
      <c r="FK46" s="11"/>
      <c r="FL46" s="11"/>
      <c r="FM46" s="11"/>
      <c r="FN46" s="11"/>
      <c r="FO46" s="11"/>
      <c r="FP46" s="11"/>
      <c r="FQ46" s="11"/>
      <c r="FR46" s="11"/>
      <c r="FS46" s="11"/>
      <c r="FT46" s="11"/>
      <c r="FU46" s="11"/>
      <c r="FV46" s="11"/>
      <c r="FW46" s="11"/>
      <c r="FX46" s="11"/>
      <c r="FY46" s="11"/>
      <c r="FZ46" s="11"/>
      <c r="GA46" s="11"/>
      <c r="GB46" s="11"/>
      <c r="GC46" s="11"/>
      <c r="GD46" s="11"/>
      <c r="GE46" s="11"/>
      <c r="GF46" s="11"/>
      <c r="GG46" s="11"/>
      <c r="GH46" s="11"/>
      <c r="GI46" s="11"/>
      <c r="GJ46" s="11"/>
      <c r="GK46" s="11"/>
      <c r="GL46" s="11"/>
      <c r="GM46" s="11"/>
      <c r="GN46" s="11"/>
      <c r="GO46" s="11"/>
      <c r="GP46" s="11"/>
      <c r="GQ46" s="11"/>
      <c r="GR46" s="11"/>
      <c r="GS46" s="11"/>
      <c r="GT46" s="11"/>
      <c r="GU46" s="11"/>
      <c r="GV46" s="11"/>
      <c r="GW46" s="11"/>
      <c r="GX46" s="11"/>
      <c r="GY46" s="11"/>
      <c r="GZ46" s="11"/>
      <c r="HA46" s="11"/>
      <c r="HB46" s="11"/>
      <c r="HC46" s="11"/>
      <c r="HD46" s="11"/>
      <c r="HE46" s="11"/>
      <c r="HF46" s="11"/>
      <c r="HG46" s="11"/>
      <c r="HH46" s="11"/>
      <c r="HI46" s="11"/>
      <c r="HJ46" s="11"/>
      <c r="HK46" s="11"/>
      <c r="HL46" s="11"/>
      <c r="HM46" s="11"/>
      <c r="HN46" s="11"/>
      <c r="HO46" s="11"/>
      <c r="HP46" s="11"/>
      <c r="HQ46" s="11"/>
    </row>
    <row r="47" spans="1:225" s="82" customFormat="1" ht="12.5" x14ac:dyDescent="0.25">
      <c r="A47" s="11"/>
      <c r="B47" s="90"/>
      <c r="C47" s="91" t="s">
        <v>103</v>
      </c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1"/>
      <c r="BZ47" s="11"/>
      <c r="CA47" s="11"/>
      <c r="CB47" s="11"/>
      <c r="CC47" s="11"/>
      <c r="CD47" s="11"/>
      <c r="CE47" s="11"/>
      <c r="CF47" s="11"/>
      <c r="CG47" s="11"/>
      <c r="CH47" s="11"/>
      <c r="CI47" s="11"/>
      <c r="CJ47" s="11"/>
      <c r="CK47" s="11"/>
      <c r="CL47" s="11"/>
      <c r="CM47" s="11"/>
      <c r="CN47" s="11"/>
      <c r="CO47" s="11"/>
      <c r="CP47" s="11"/>
      <c r="CQ47" s="11"/>
      <c r="CR47" s="11"/>
      <c r="CS47" s="11"/>
      <c r="CT47" s="11"/>
      <c r="CU47" s="11"/>
      <c r="CV47" s="11"/>
      <c r="CW47" s="11"/>
      <c r="CX47" s="11"/>
      <c r="CY47" s="11"/>
      <c r="CZ47" s="11"/>
      <c r="DA47" s="11"/>
      <c r="DB47" s="11"/>
      <c r="DC47" s="11"/>
      <c r="DD47" s="11"/>
      <c r="DE47" s="11"/>
      <c r="DF47" s="11"/>
      <c r="DG47" s="11"/>
      <c r="DH47" s="11"/>
      <c r="DI47" s="11"/>
      <c r="DJ47" s="11"/>
      <c r="DK47" s="11"/>
      <c r="DL47" s="11"/>
      <c r="DM47" s="11"/>
      <c r="DN47" s="11"/>
      <c r="DO47" s="11"/>
      <c r="DP47" s="11"/>
      <c r="DQ47" s="11"/>
      <c r="DR47" s="11"/>
      <c r="DS47" s="11"/>
      <c r="DT47" s="11"/>
      <c r="DU47" s="11"/>
      <c r="DV47" s="11"/>
      <c r="DW47" s="11"/>
      <c r="DX47" s="11"/>
      <c r="DY47" s="11"/>
      <c r="DZ47" s="11"/>
      <c r="EA47" s="11"/>
      <c r="EB47" s="11"/>
      <c r="EC47" s="11"/>
      <c r="ED47" s="11"/>
      <c r="EE47" s="11"/>
      <c r="EF47" s="11"/>
      <c r="EG47" s="11"/>
      <c r="EH47" s="11"/>
      <c r="EI47" s="11"/>
      <c r="EJ47" s="11"/>
      <c r="EK47" s="11"/>
      <c r="EL47" s="11"/>
      <c r="EM47" s="11"/>
      <c r="EN47" s="11"/>
      <c r="EO47" s="11"/>
      <c r="EP47" s="11"/>
      <c r="EQ47" s="11"/>
      <c r="ER47" s="11"/>
      <c r="ES47" s="11"/>
      <c r="ET47" s="11"/>
      <c r="EU47" s="11"/>
      <c r="EV47" s="11"/>
      <c r="EW47" s="11"/>
      <c r="EX47" s="11"/>
      <c r="EY47" s="11"/>
      <c r="EZ47" s="11"/>
      <c r="FA47" s="11"/>
      <c r="FB47" s="11"/>
      <c r="FC47" s="11"/>
      <c r="FD47" s="11"/>
      <c r="FE47" s="11"/>
      <c r="FF47" s="11"/>
      <c r="FG47" s="11"/>
      <c r="FH47" s="11"/>
      <c r="FI47" s="11"/>
      <c r="FJ47" s="11"/>
      <c r="FK47" s="11"/>
      <c r="FL47" s="11"/>
      <c r="FM47" s="11"/>
      <c r="FN47" s="11"/>
      <c r="FO47" s="11"/>
      <c r="FP47" s="11"/>
      <c r="FQ47" s="11"/>
      <c r="FR47" s="11"/>
      <c r="FS47" s="11"/>
      <c r="FT47" s="11"/>
      <c r="FU47" s="11"/>
      <c r="FV47" s="11"/>
      <c r="FW47" s="11"/>
      <c r="FX47" s="11"/>
      <c r="FY47" s="11"/>
      <c r="FZ47" s="11"/>
      <c r="GA47" s="11"/>
      <c r="GB47" s="11"/>
      <c r="GC47" s="11"/>
      <c r="GD47" s="11"/>
      <c r="GE47" s="11"/>
      <c r="GF47" s="11"/>
      <c r="GG47" s="11"/>
      <c r="GH47" s="11"/>
      <c r="GI47" s="11"/>
      <c r="GJ47" s="11"/>
      <c r="GK47" s="11"/>
      <c r="GL47" s="11"/>
      <c r="GM47" s="11"/>
      <c r="GN47" s="11"/>
      <c r="GO47" s="11"/>
      <c r="GP47" s="11"/>
      <c r="GQ47" s="11"/>
      <c r="GR47" s="11"/>
      <c r="GS47" s="11"/>
      <c r="GT47" s="11"/>
      <c r="GU47" s="11"/>
      <c r="GV47" s="11"/>
      <c r="GW47" s="11"/>
      <c r="GX47" s="11"/>
      <c r="GY47" s="11"/>
      <c r="GZ47" s="11"/>
      <c r="HA47" s="11"/>
      <c r="HB47" s="11"/>
      <c r="HC47" s="11"/>
      <c r="HD47" s="11"/>
      <c r="HE47" s="11"/>
      <c r="HF47" s="11"/>
      <c r="HG47" s="11"/>
      <c r="HH47" s="11"/>
      <c r="HI47" s="11"/>
      <c r="HJ47" s="11"/>
      <c r="HK47" s="11"/>
      <c r="HL47" s="11"/>
      <c r="HM47" s="11"/>
      <c r="HN47" s="11"/>
      <c r="HO47" s="11"/>
      <c r="HP47" s="11"/>
      <c r="HQ47" s="11"/>
    </row>
    <row r="48" spans="1:225" s="82" customFormat="1" ht="12.5" x14ac:dyDescent="0.25">
      <c r="A48" s="11"/>
      <c r="B48" s="92">
        <v>401000</v>
      </c>
      <c r="C48" s="93" t="s">
        <v>104</v>
      </c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  <c r="BY48" s="11"/>
      <c r="BZ48" s="11"/>
      <c r="CA48" s="11"/>
      <c r="CB48" s="11"/>
      <c r="CC48" s="11"/>
      <c r="CD48" s="11"/>
      <c r="CE48" s="11"/>
      <c r="CF48" s="11"/>
      <c r="CG48" s="11"/>
      <c r="CH48" s="11"/>
      <c r="CI48" s="11"/>
      <c r="CJ48" s="11"/>
      <c r="CK48" s="11"/>
      <c r="CL48" s="11"/>
      <c r="CM48" s="11"/>
      <c r="CN48" s="11"/>
      <c r="CO48" s="11"/>
      <c r="CP48" s="11"/>
      <c r="CQ48" s="11"/>
      <c r="CR48" s="11"/>
      <c r="CS48" s="11"/>
      <c r="CT48" s="11"/>
      <c r="CU48" s="11"/>
      <c r="CV48" s="11"/>
      <c r="CW48" s="11"/>
      <c r="CX48" s="11"/>
      <c r="CY48" s="11"/>
      <c r="CZ48" s="11"/>
      <c r="DA48" s="11"/>
      <c r="DB48" s="11"/>
      <c r="DC48" s="11"/>
      <c r="DD48" s="11"/>
      <c r="DE48" s="11"/>
      <c r="DF48" s="11"/>
      <c r="DG48" s="11"/>
      <c r="DH48" s="11"/>
      <c r="DI48" s="11"/>
      <c r="DJ48" s="11"/>
      <c r="DK48" s="11"/>
      <c r="DL48" s="11"/>
      <c r="DM48" s="11"/>
      <c r="DN48" s="11"/>
      <c r="DO48" s="11"/>
      <c r="DP48" s="11"/>
      <c r="DQ48" s="11"/>
      <c r="DR48" s="11"/>
      <c r="DS48" s="11"/>
      <c r="DT48" s="11"/>
      <c r="DU48" s="11"/>
      <c r="DV48" s="11"/>
      <c r="DW48" s="11"/>
      <c r="DX48" s="11"/>
      <c r="DY48" s="11"/>
      <c r="DZ48" s="11"/>
      <c r="EA48" s="11"/>
      <c r="EB48" s="11"/>
      <c r="EC48" s="11"/>
      <c r="ED48" s="11"/>
      <c r="EE48" s="11"/>
      <c r="EF48" s="11"/>
      <c r="EG48" s="11"/>
      <c r="EH48" s="11"/>
      <c r="EI48" s="11"/>
      <c r="EJ48" s="11"/>
      <c r="EK48" s="11"/>
      <c r="EL48" s="11"/>
      <c r="EM48" s="11"/>
      <c r="EN48" s="11"/>
      <c r="EO48" s="11"/>
      <c r="EP48" s="11"/>
      <c r="EQ48" s="11"/>
      <c r="ER48" s="11"/>
      <c r="ES48" s="11"/>
      <c r="ET48" s="11"/>
      <c r="EU48" s="11"/>
      <c r="EV48" s="11"/>
      <c r="EW48" s="11"/>
      <c r="EX48" s="11"/>
      <c r="EY48" s="11"/>
      <c r="EZ48" s="11"/>
      <c r="FA48" s="11"/>
      <c r="FB48" s="11"/>
      <c r="FC48" s="11"/>
      <c r="FD48" s="11"/>
      <c r="FE48" s="11"/>
      <c r="FF48" s="11"/>
      <c r="FG48" s="11"/>
      <c r="FH48" s="11"/>
      <c r="FI48" s="11"/>
      <c r="FJ48" s="11"/>
      <c r="FK48" s="11"/>
      <c r="FL48" s="11"/>
      <c r="FM48" s="11"/>
      <c r="FN48" s="11"/>
      <c r="FO48" s="11"/>
      <c r="FP48" s="11"/>
      <c r="FQ48" s="11"/>
      <c r="FR48" s="11"/>
      <c r="FS48" s="11"/>
      <c r="FT48" s="11"/>
      <c r="FU48" s="11"/>
      <c r="FV48" s="11"/>
      <c r="FW48" s="11"/>
      <c r="FX48" s="11"/>
      <c r="FY48" s="11"/>
      <c r="FZ48" s="11"/>
      <c r="GA48" s="11"/>
      <c r="GB48" s="11"/>
      <c r="GC48" s="11"/>
      <c r="GD48" s="11"/>
      <c r="GE48" s="11"/>
      <c r="GF48" s="11"/>
      <c r="GG48" s="11"/>
      <c r="GH48" s="11"/>
      <c r="GI48" s="11"/>
      <c r="GJ48" s="11"/>
      <c r="GK48" s="11"/>
      <c r="GL48" s="11"/>
      <c r="GM48" s="11"/>
      <c r="GN48" s="11"/>
      <c r="GO48" s="11"/>
      <c r="GP48" s="11"/>
      <c r="GQ48" s="11"/>
      <c r="GR48" s="11"/>
      <c r="GS48" s="11"/>
      <c r="GT48" s="11"/>
      <c r="GU48" s="11"/>
      <c r="GV48" s="11"/>
      <c r="GW48" s="11"/>
      <c r="GX48" s="11"/>
      <c r="GY48" s="11"/>
      <c r="GZ48" s="11"/>
      <c r="HA48" s="11"/>
      <c r="HB48" s="11"/>
      <c r="HC48" s="11"/>
      <c r="HD48" s="11"/>
      <c r="HE48" s="11"/>
      <c r="HF48" s="11"/>
      <c r="HG48" s="11"/>
      <c r="HH48" s="11"/>
      <c r="HI48" s="11"/>
      <c r="HJ48" s="11"/>
      <c r="HK48" s="11"/>
      <c r="HL48" s="11"/>
      <c r="HM48" s="11"/>
      <c r="HN48" s="11"/>
      <c r="HO48" s="11"/>
      <c r="HP48" s="11"/>
      <c r="HQ48" s="11"/>
    </row>
    <row r="49" spans="1:225" s="82" customFormat="1" ht="12.5" x14ac:dyDescent="0.25">
      <c r="A49" s="11"/>
      <c r="B49" s="92">
        <v>404000</v>
      </c>
      <c r="C49" s="93" t="s">
        <v>178</v>
      </c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1"/>
      <c r="CB49" s="11"/>
      <c r="CC49" s="11"/>
      <c r="CD49" s="11"/>
      <c r="CE49" s="11"/>
      <c r="CF49" s="11"/>
      <c r="CG49" s="11"/>
      <c r="CH49" s="11"/>
      <c r="CI49" s="11"/>
      <c r="CJ49" s="11"/>
      <c r="CK49" s="11"/>
      <c r="CL49" s="11"/>
      <c r="CM49" s="11"/>
      <c r="CN49" s="11"/>
      <c r="CO49" s="11"/>
      <c r="CP49" s="11"/>
      <c r="CQ49" s="11"/>
      <c r="CR49" s="11"/>
      <c r="CS49" s="11"/>
      <c r="CT49" s="11"/>
      <c r="CU49" s="11"/>
      <c r="CV49" s="11"/>
      <c r="CW49" s="11"/>
      <c r="CX49" s="11"/>
      <c r="CY49" s="11"/>
      <c r="CZ49" s="11"/>
      <c r="DA49" s="11"/>
      <c r="DB49" s="11"/>
      <c r="DC49" s="11"/>
      <c r="DD49" s="11"/>
      <c r="DE49" s="11"/>
      <c r="DF49" s="11"/>
      <c r="DG49" s="11"/>
      <c r="DH49" s="11"/>
      <c r="DI49" s="11"/>
      <c r="DJ49" s="11"/>
      <c r="DK49" s="11"/>
      <c r="DL49" s="11"/>
      <c r="DM49" s="11"/>
      <c r="DN49" s="11"/>
      <c r="DO49" s="11"/>
      <c r="DP49" s="11"/>
      <c r="DQ49" s="11"/>
      <c r="DR49" s="11"/>
      <c r="DS49" s="11"/>
      <c r="DT49" s="11"/>
      <c r="DU49" s="11"/>
      <c r="DV49" s="11"/>
      <c r="DW49" s="11"/>
      <c r="DX49" s="11"/>
      <c r="DY49" s="11"/>
      <c r="DZ49" s="11"/>
      <c r="EA49" s="11"/>
      <c r="EB49" s="11"/>
      <c r="EC49" s="11"/>
      <c r="ED49" s="11"/>
      <c r="EE49" s="11"/>
      <c r="EF49" s="11"/>
      <c r="EG49" s="11"/>
      <c r="EH49" s="11"/>
      <c r="EI49" s="11"/>
      <c r="EJ49" s="11"/>
      <c r="EK49" s="11"/>
      <c r="EL49" s="11"/>
      <c r="EM49" s="11"/>
      <c r="EN49" s="11"/>
      <c r="EO49" s="11"/>
      <c r="EP49" s="11"/>
      <c r="EQ49" s="11"/>
      <c r="ER49" s="11"/>
      <c r="ES49" s="11"/>
      <c r="ET49" s="11"/>
      <c r="EU49" s="11"/>
      <c r="EV49" s="11"/>
      <c r="EW49" s="11"/>
      <c r="EX49" s="11"/>
      <c r="EY49" s="11"/>
      <c r="EZ49" s="11"/>
      <c r="FA49" s="11"/>
      <c r="FB49" s="11"/>
      <c r="FC49" s="11"/>
      <c r="FD49" s="11"/>
      <c r="FE49" s="11"/>
      <c r="FF49" s="11"/>
      <c r="FG49" s="11"/>
      <c r="FH49" s="11"/>
      <c r="FI49" s="11"/>
      <c r="FJ49" s="11"/>
      <c r="FK49" s="11"/>
      <c r="FL49" s="11"/>
      <c r="FM49" s="11"/>
      <c r="FN49" s="11"/>
      <c r="FO49" s="11"/>
      <c r="FP49" s="11"/>
      <c r="FQ49" s="11"/>
      <c r="FR49" s="11"/>
      <c r="FS49" s="11"/>
      <c r="FT49" s="11"/>
      <c r="FU49" s="11"/>
      <c r="FV49" s="11"/>
      <c r="FW49" s="11"/>
      <c r="FX49" s="11"/>
      <c r="FY49" s="11"/>
      <c r="FZ49" s="11"/>
      <c r="GA49" s="11"/>
      <c r="GB49" s="11"/>
      <c r="GC49" s="11"/>
      <c r="GD49" s="11"/>
      <c r="GE49" s="11"/>
      <c r="GF49" s="11"/>
      <c r="GG49" s="11"/>
      <c r="GH49" s="11"/>
      <c r="GI49" s="11"/>
      <c r="GJ49" s="11"/>
      <c r="GK49" s="11"/>
      <c r="GL49" s="11"/>
      <c r="GM49" s="11"/>
      <c r="GN49" s="11"/>
      <c r="GO49" s="11"/>
      <c r="GP49" s="11"/>
      <c r="GQ49" s="11"/>
      <c r="GR49" s="11"/>
      <c r="GS49" s="11"/>
      <c r="GT49" s="11"/>
      <c r="GU49" s="11"/>
      <c r="GV49" s="11"/>
      <c r="GW49" s="11"/>
      <c r="GX49" s="11"/>
      <c r="GY49" s="11"/>
      <c r="GZ49" s="11"/>
      <c r="HA49" s="11"/>
      <c r="HB49" s="11"/>
      <c r="HC49" s="11"/>
      <c r="HD49" s="11"/>
      <c r="HE49" s="11"/>
      <c r="HF49" s="11"/>
      <c r="HG49" s="11"/>
      <c r="HH49" s="11"/>
      <c r="HI49" s="11"/>
      <c r="HJ49" s="11"/>
      <c r="HK49" s="11"/>
      <c r="HL49" s="11"/>
      <c r="HM49" s="11"/>
      <c r="HN49" s="11"/>
      <c r="HO49" s="11"/>
      <c r="HP49" s="11"/>
      <c r="HQ49" s="11"/>
    </row>
    <row r="50" spans="1:225" s="82" customFormat="1" ht="12.5" x14ac:dyDescent="0.25">
      <c r="A50" s="11"/>
      <c r="B50" s="90"/>
      <c r="C50" s="91" t="s">
        <v>105</v>
      </c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BY50" s="11"/>
      <c r="BZ50" s="11"/>
      <c r="CA50" s="11"/>
      <c r="CB50" s="11"/>
      <c r="CC50" s="11"/>
      <c r="CD50" s="11"/>
      <c r="CE50" s="11"/>
      <c r="CF50" s="11"/>
      <c r="CG50" s="11"/>
      <c r="CH50" s="11"/>
      <c r="CI50" s="11"/>
      <c r="CJ50" s="11"/>
      <c r="CK50" s="11"/>
      <c r="CL50" s="11"/>
      <c r="CM50" s="11"/>
      <c r="CN50" s="11"/>
      <c r="CO50" s="11"/>
      <c r="CP50" s="11"/>
      <c r="CQ50" s="11"/>
      <c r="CR50" s="11"/>
      <c r="CS50" s="11"/>
      <c r="CT50" s="11"/>
      <c r="CU50" s="11"/>
      <c r="CV50" s="11"/>
      <c r="CW50" s="11"/>
      <c r="CX50" s="11"/>
      <c r="CY50" s="11"/>
      <c r="CZ50" s="11"/>
      <c r="DA50" s="11"/>
      <c r="DB50" s="11"/>
      <c r="DC50" s="11"/>
      <c r="DD50" s="11"/>
      <c r="DE50" s="11"/>
      <c r="DF50" s="11"/>
      <c r="DG50" s="11"/>
      <c r="DH50" s="11"/>
      <c r="DI50" s="11"/>
      <c r="DJ50" s="11"/>
      <c r="DK50" s="11"/>
      <c r="DL50" s="11"/>
      <c r="DM50" s="11"/>
      <c r="DN50" s="11"/>
      <c r="DO50" s="11"/>
      <c r="DP50" s="11"/>
      <c r="DQ50" s="11"/>
      <c r="DR50" s="11"/>
      <c r="DS50" s="11"/>
      <c r="DT50" s="11"/>
      <c r="DU50" s="11"/>
      <c r="DV50" s="11"/>
      <c r="DW50" s="11"/>
      <c r="DX50" s="11"/>
      <c r="DY50" s="11"/>
      <c r="DZ50" s="11"/>
      <c r="EA50" s="11"/>
      <c r="EB50" s="11"/>
      <c r="EC50" s="11"/>
      <c r="ED50" s="11"/>
      <c r="EE50" s="11"/>
      <c r="EF50" s="11"/>
      <c r="EG50" s="11"/>
      <c r="EH50" s="11"/>
      <c r="EI50" s="11"/>
      <c r="EJ50" s="11"/>
      <c r="EK50" s="11"/>
      <c r="EL50" s="11"/>
      <c r="EM50" s="11"/>
      <c r="EN50" s="11"/>
      <c r="EO50" s="11"/>
      <c r="EP50" s="11"/>
      <c r="EQ50" s="11"/>
      <c r="ER50" s="11"/>
      <c r="ES50" s="11"/>
      <c r="ET50" s="11"/>
      <c r="EU50" s="11"/>
      <c r="EV50" s="11"/>
      <c r="EW50" s="11"/>
      <c r="EX50" s="11"/>
      <c r="EY50" s="11"/>
      <c r="EZ50" s="11"/>
      <c r="FA50" s="11"/>
      <c r="FB50" s="11"/>
      <c r="FC50" s="11"/>
      <c r="FD50" s="11"/>
      <c r="FE50" s="11"/>
      <c r="FF50" s="11"/>
      <c r="FG50" s="11"/>
      <c r="FH50" s="11"/>
      <c r="FI50" s="11"/>
      <c r="FJ50" s="11"/>
      <c r="FK50" s="11"/>
      <c r="FL50" s="11"/>
      <c r="FM50" s="11"/>
      <c r="FN50" s="11"/>
      <c r="FO50" s="11"/>
      <c r="FP50" s="11"/>
      <c r="FQ50" s="11"/>
      <c r="FR50" s="11"/>
      <c r="FS50" s="11"/>
      <c r="FT50" s="11"/>
      <c r="FU50" s="11"/>
      <c r="FV50" s="11"/>
      <c r="FW50" s="11"/>
      <c r="FX50" s="11"/>
      <c r="FY50" s="11"/>
      <c r="FZ50" s="11"/>
      <c r="GA50" s="11"/>
      <c r="GB50" s="11"/>
      <c r="GC50" s="11"/>
      <c r="GD50" s="11"/>
      <c r="GE50" s="11"/>
      <c r="GF50" s="11"/>
      <c r="GG50" s="11"/>
      <c r="GH50" s="11"/>
      <c r="GI50" s="11"/>
      <c r="GJ50" s="11"/>
      <c r="GK50" s="11"/>
      <c r="GL50" s="11"/>
      <c r="GM50" s="11"/>
      <c r="GN50" s="11"/>
      <c r="GO50" s="11"/>
      <c r="GP50" s="11"/>
      <c r="GQ50" s="11"/>
      <c r="GR50" s="11"/>
      <c r="GS50" s="11"/>
      <c r="GT50" s="11"/>
      <c r="GU50" s="11"/>
      <c r="GV50" s="11"/>
      <c r="GW50" s="11"/>
      <c r="GX50" s="11"/>
      <c r="GY50" s="11"/>
      <c r="GZ50" s="11"/>
      <c r="HA50" s="11"/>
      <c r="HB50" s="11"/>
      <c r="HC50" s="11"/>
      <c r="HD50" s="11"/>
      <c r="HE50" s="11"/>
      <c r="HF50" s="11"/>
      <c r="HG50" s="11"/>
      <c r="HH50" s="11"/>
      <c r="HI50" s="11"/>
      <c r="HJ50" s="11"/>
      <c r="HK50" s="11"/>
      <c r="HL50" s="11"/>
      <c r="HM50" s="11"/>
      <c r="HN50" s="11"/>
      <c r="HO50" s="11"/>
      <c r="HP50" s="11"/>
      <c r="HQ50" s="11"/>
    </row>
    <row r="51" spans="1:225" s="82" customFormat="1" ht="12.5" x14ac:dyDescent="0.25">
      <c r="A51" s="11"/>
      <c r="B51" s="92">
        <v>411000</v>
      </c>
      <c r="C51" s="93" t="s">
        <v>106</v>
      </c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1"/>
      <c r="BO51" s="11"/>
      <c r="BP51" s="11"/>
      <c r="BQ51" s="11"/>
      <c r="BR51" s="11"/>
      <c r="BS51" s="11"/>
      <c r="BT51" s="11"/>
      <c r="BU51" s="11"/>
      <c r="BV51" s="11"/>
      <c r="BW51" s="11"/>
      <c r="BX51" s="11"/>
      <c r="BY51" s="11"/>
      <c r="BZ51" s="11"/>
      <c r="CA51" s="11"/>
      <c r="CB51" s="11"/>
      <c r="CC51" s="11"/>
      <c r="CD51" s="11"/>
      <c r="CE51" s="11"/>
      <c r="CF51" s="11"/>
      <c r="CG51" s="11"/>
      <c r="CH51" s="11"/>
      <c r="CI51" s="11"/>
      <c r="CJ51" s="11"/>
      <c r="CK51" s="11"/>
      <c r="CL51" s="11"/>
      <c r="CM51" s="11"/>
      <c r="CN51" s="11"/>
      <c r="CO51" s="11"/>
      <c r="CP51" s="11"/>
      <c r="CQ51" s="11"/>
      <c r="CR51" s="11"/>
      <c r="CS51" s="11"/>
      <c r="CT51" s="11"/>
      <c r="CU51" s="11"/>
      <c r="CV51" s="11"/>
      <c r="CW51" s="11"/>
      <c r="CX51" s="11"/>
      <c r="CY51" s="11"/>
      <c r="CZ51" s="11"/>
      <c r="DA51" s="11"/>
      <c r="DB51" s="11"/>
      <c r="DC51" s="11"/>
      <c r="DD51" s="11"/>
      <c r="DE51" s="11"/>
      <c r="DF51" s="11"/>
      <c r="DG51" s="11"/>
      <c r="DH51" s="11"/>
      <c r="DI51" s="11"/>
      <c r="DJ51" s="11"/>
      <c r="DK51" s="11"/>
      <c r="DL51" s="11"/>
      <c r="DM51" s="11"/>
      <c r="DN51" s="11"/>
      <c r="DO51" s="11"/>
      <c r="DP51" s="11"/>
      <c r="DQ51" s="11"/>
      <c r="DR51" s="11"/>
      <c r="DS51" s="11"/>
      <c r="DT51" s="11"/>
      <c r="DU51" s="11"/>
      <c r="DV51" s="11"/>
      <c r="DW51" s="11"/>
      <c r="DX51" s="11"/>
      <c r="DY51" s="11"/>
      <c r="DZ51" s="11"/>
      <c r="EA51" s="11"/>
      <c r="EB51" s="11"/>
      <c r="EC51" s="11"/>
      <c r="ED51" s="11"/>
      <c r="EE51" s="11"/>
      <c r="EF51" s="11"/>
      <c r="EG51" s="11"/>
      <c r="EH51" s="11"/>
      <c r="EI51" s="11"/>
      <c r="EJ51" s="11"/>
      <c r="EK51" s="11"/>
      <c r="EL51" s="11"/>
      <c r="EM51" s="11"/>
      <c r="EN51" s="11"/>
      <c r="EO51" s="11"/>
      <c r="EP51" s="11"/>
      <c r="EQ51" s="11"/>
      <c r="ER51" s="11"/>
      <c r="ES51" s="11"/>
      <c r="ET51" s="11"/>
      <c r="EU51" s="11"/>
      <c r="EV51" s="11"/>
      <c r="EW51" s="11"/>
      <c r="EX51" s="11"/>
      <c r="EY51" s="11"/>
      <c r="EZ51" s="11"/>
      <c r="FA51" s="11"/>
      <c r="FB51" s="11"/>
      <c r="FC51" s="11"/>
      <c r="FD51" s="11"/>
      <c r="FE51" s="11"/>
      <c r="FF51" s="11"/>
      <c r="FG51" s="11"/>
      <c r="FH51" s="11"/>
      <c r="FI51" s="11"/>
      <c r="FJ51" s="11"/>
      <c r="FK51" s="11"/>
      <c r="FL51" s="11"/>
      <c r="FM51" s="11"/>
      <c r="FN51" s="11"/>
      <c r="FO51" s="11"/>
      <c r="FP51" s="11"/>
      <c r="FQ51" s="11"/>
      <c r="FR51" s="11"/>
      <c r="FS51" s="11"/>
      <c r="FT51" s="11"/>
      <c r="FU51" s="11"/>
      <c r="FV51" s="11"/>
      <c r="FW51" s="11"/>
      <c r="FX51" s="11"/>
      <c r="FY51" s="11"/>
      <c r="FZ51" s="11"/>
      <c r="GA51" s="11"/>
      <c r="GB51" s="11"/>
      <c r="GC51" s="11"/>
      <c r="GD51" s="11"/>
      <c r="GE51" s="11"/>
      <c r="GF51" s="11"/>
      <c r="GG51" s="11"/>
      <c r="GH51" s="11"/>
      <c r="GI51" s="11"/>
      <c r="GJ51" s="11"/>
      <c r="GK51" s="11"/>
      <c r="GL51" s="11"/>
      <c r="GM51" s="11"/>
      <c r="GN51" s="11"/>
      <c r="GO51" s="11"/>
      <c r="GP51" s="11"/>
      <c r="GQ51" s="11"/>
      <c r="GR51" s="11"/>
      <c r="GS51" s="11"/>
      <c r="GT51" s="11"/>
      <c r="GU51" s="11"/>
      <c r="GV51" s="11"/>
      <c r="GW51" s="11"/>
      <c r="GX51" s="11"/>
      <c r="GY51" s="11"/>
      <c r="GZ51" s="11"/>
      <c r="HA51" s="11"/>
      <c r="HB51" s="11"/>
      <c r="HC51" s="11"/>
      <c r="HD51" s="11"/>
      <c r="HE51" s="11"/>
      <c r="HF51" s="11"/>
      <c r="HG51" s="11"/>
      <c r="HH51" s="11"/>
      <c r="HI51" s="11"/>
      <c r="HJ51" s="11"/>
      <c r="HK51" s="11"/>
      <c r="HL51" s="11"/>
      <c r="HM51" s="11"/>
      <c r="HN51" s="11"/>
      <c r="HO51" s="11"/>
      <c r="HP51" s="11"/>
      <c r="HQ51" s="11"/>
    </row>
    <row r="52" spans="1:225" s="82" customFormat="1" ht="12.5" x14ac:dyDescent="0.25">
      <c r="A52" s="11"/>
      <c r="B52" s="92">
        <v>419000</v>
      </c>
      <c r="C52" s="93" t="s">
        <v>107</v>
      </c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  <c r="BO52" s="11"/>
      <c r="BP52" s="11"/>
      <c r="BQ52" s="11"/>
      <c r="BR52" s="11"/>
      <c r="BS52" s="11"/>
      <c r="BT52" s="11"/>
      <c r="BU52" s="11"/>
      <c r="BV52" s="11"/>
      <c r="BW52" s="11"/>
      <c r="BX52" s="11"/>
      <c r="BY52" s="11"/>
      <c r="BZ52" s="11"/>
      <c r="CA52" s="11"/>
      <c r="CB52" s="11"/>
      <c r="CC52" s="11"/>
      <c r="CD52" s="11"/>
      <c r="CE52" s="11"/>
      <c r="CF52" s="11"/>
      <c r="CG52" s="11"/>
      <c r="CH52" s="11"/>
      <c r="CI52" s="11"/>
      <c r="CJ52" s="11"/>
      <c r="CK52" s="11"/>
      <c r="CL52" s="11"/>
      <c r="CM52" s="11"/>
      <c r="CN52" s="11"/>
      <c r="CO52" s="11"/>
      <c r="CP52" s="11"/>
      <c r="CQ52" s="11"/>
      <c r="CR52" s="11"/>
      <c r="CS52" s="11"/>
      <c r="CT52" s="11"/>
      <c r="CU52" s="11"/>
      <c r="CV52" s="11"/>
      <c r="CW52" s="11"/>
      <c r="CX52" s="11"/>
      <c r="CY52" s="11"/>
      <c r="CZ52" s="11"/>
      <c r="DA52" s="11"/>
      <c r="DB52" s="11"/>
      <c r="DC52" s="11"/>
      <c r="DD52" s="11"/>
      <c r="DE52" s="11"/>
      <c r="DF52" s="11"/>
      <c r="DG52" s="11"/>
      <c r="DH52" s="11"/>
      <c r="DI52" s="11"/>
      <c r="DJ52" s="11"/>
      <c r="DK52" s="11"/>
      <c r="DL52" s="11"/>
      <c r="DM52" s="11"/>
      <c r="DN52" s="11"/>
      <c r="DO52" s="11"/>
      <c r="DP52" s="11"/>
      <c r="DQ52" s="11"/>
      <c r="DR52" s="11"/>
      <c r="DS52" s="11"/>
      <c r="DT52" s="11"/>
      <c r="DU52" s="11"/>
      <c r="DV52" s="11"/>
      <c r="DW52" s="11"/>
      <c r="DX52" s="11"/>
      <c r="DY52" s="11"/>
      <c r="DZ52" s="11"/>
      <c r="EA52" s="11"/>
      <c r="EB52" s="11"/>
      <c r="EC52" s="11"/>
      <c r="ED52" s="11"/>
      <c r="EE52" s="11"/>
      <c r="EF52" s="11"/>
      <c r="EG52" s="11"/>
      <c r="EH52" s="11"/>
      <c r="EI52" s="11"/>
      <c r="EJ52" s="11"/>
      <c r="EK52" s="11"/>
      <c r="EL52" s="11"/>
      <c r="EM52" s="11"/>
      <c r="EN52" s="11"/>
      <c r="EO52" s="11"/>
      <c r="EP52" s="11"/>
      <c r="EQ52" s="11"/>
      <c r="ER52" s="11"/>
      <c r="ES52" s="11"/>
      <c r="ET52" s="11"/>
      <c r="EU52" s="11"/>
      <c r="EV52" s="11"/>
      <c r="EW52" s="11"/>
      <c r="EX52" s="11"/>
      <c r="EY52" s="11"/>
      <c r="EZ52" s="11"/>
      <c r="FA52" s="11"/>
      <c r="FB52" s="11"/>
      <c r="FC52" s="11"/>
      <c r="FD52" s="11"/>
      <c r="FE52" s="11"/>
      <c r="FF52" s="11"/>
      <c r="FG52" s="11"/>
      <c r="FH52" s="11"/>
      <c r="FI52" s="11"/>
      <c r="FJ52" s="11"/>
      <c r="FK52" s="11"/>
      <c r="FL52" s="11"/>
      <c r="FM52" s="11"/>
      <c r="FN52" s="11"/>
      <c r="FO52" s="11"/>
      <c r="FP52" s="11"/>
      <c r="FQ52" s="11"/>
      <c r="FR52" s="11"/>
      <c r="FS52" s="11"/>
      <c r="FT52" s="11"/>
      <c r="FU52" s="11"/>
      <c r="FV52" s="11"/>
      <c r="FW52" s="11"/>
      <c r="FX52" s="11"/>
      <c r="FY52" s="11"/>
      <c r="FZ52" s="11"/>
      <c r="GA52" s="11"/>
      <c r="GB52" s="11"/>
      <c r="GC52" s="11"/>
      <c r="GD52" s="11"/>
      <c r="GE52" s="11"/>
      <c r="GF52" s="11"/>
      <c r="GG52" s="11"/>
      <c r="GH52" s="11"/>
      <c r="GI52" s="11"/>
      <c r="GJ52" s="11"/>
      <c r="GK52" s="11"/>
      <c r="GL52" s="11"/>
      <c r="GM52" s="11"/>
      <c r="GN52" s="11"/>
      <c r="GO52" s="11"/>
      <c r="GP52" s="11"/>
      <c r="GQ52" s="11"/>
      <c r="GR52" s="11"/>
      <c r="GS52" s="11"/>
      <c r="GT52" s="11"/>
      <c r="GU52" s="11"/>
      <c r="GV52" s="11"/>
      <c r="GW52" s="11"/>
      <c r="GX52" s="11"/>
      <c r="GY52" s="11"/>
      <c r="GZ52" s="11"/>
      <c r="HA52" s="11"/>
      <c r="HB52" s="11"/>
      <c r="HC52" s="11"/>
      <c r="HD52" s="11"/>
      <c r="HE52" s="11"/>
      <c r="HF52" s="11"/>
      <c r="HG52" s="11"/>
      <c r="HH52" s="11"/>
      <c r="HI52" s="11"/>
      <c r="HJ52" s="11"/>
      <c r="HK52" s="11"/>
      <c r="HL52" s="11"/>
      <c r="HM52" s="11"/>
      <c r="HN52" s="11"/>
      <c r="HO52" s="11"/>
      <c r="HP52" s="11"/>
      <c r="HQ52" s="11"/>
    </row>
    <row r="53" spans="1:225" s="82" customFormat="1" ht="12.5" x14ac:dyDescent="0.25">
      <c r="A53" s="11"/>
      <c r="B53" s="90"/>
      <c r="C53" s="91" t="s">
        <v>108</v>
      </c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1"/>
      <c r="BY53" s="11"/>
      <c r="BZ53" s="11"/>
      <c r="CA53" s="11"/>
      <c r="CB53" s="11"/>
      <c r="CC53" s="11"/>
      <c r="CD53" s="11"/>
      <c r="CE53" s="11"/>
      <c r="CF53" s="11"/>
      <c r="CG53" s="11"/>
      <c r="CH53" s="11"/>
      <c r="CI53" s="11"/>
      <c r="CJ53" s="11"/>
      <c r="CK53" s="11"/>
      <c r="CL53" s="11"/>
      <c r="CM53" s="11"/>
      <c r="CN53" s="11"/>
      <c r="CO53" s="11"/>
      <c r="CP53" s="11"/>
      <c r="CQ53" s="11"/>
      <c r="CR53" s="11"/>
      <c r="CS53" s="11"/>
      <c r="CT53" s="11"/>
      <c r="CU53" s="11"/>
      <c r="CV53" s="11"/>
      <c r="CW53" s="11"/>
      <c r="CX53" s="11"/>
      <c r="CY53" s="11"/>
      <c r="CZ53" s="11"/>
      <c r="DA53" s="11"/>
      <c r="DB53" s="11"/>
      <c r="DC53" s="11"/>
      <c r="DD53" s="11"/>
      <c r="DE53" s="11"/>
      <c r="DF53" s="11"/>
      <c r="DG53" s="11"/>
      <c r="DH53" s="11"/>
      <c r="DI53" s="11"/>
      <c r="DJ53" s="11"/>
      <c r="DK53" s="11"/>
      <c r="DL53" s="11"/>
      <c r="DM53" s="11"/>
      <c r="DN53" s="11"/>
      <c r="DO53" s="11"/>
      <c r="DP53" s="11"/>
      <c r="DQ53" s="11"/>
      <c r="DR53" s="11"/>
      <c r="DS53" s="11"/>
      <c r="DT53" s="11"/>
      <c r="DU53" s="11"/>
      <c r="DV53" s="11"/>
      <c r="DW53" s="11"/>
      <c r="DX53" s="11"/>
      <c r="DY53" s="11"/>
      <c r="DZ53" s="11"/>
      <c r="EA53" s="11"/>
      <c r="EB53" s="11"/>
      <c r="EC53" s="11"/>
      <c r="ED53" s="11"/>
      <c r="EE53" s="11"/>
      <c r="EF53" s="11"/>
      <c r="EG53" s="11"/>
      <c r="EH53" s="11"/>
      <c r="EI53" s="11"/>
      <c r="EJ53" s="11"/>
      <c r="EK53" s="11"/>
      <c r="EL53" s="11"/>
      <c r="EM53" s="11"/>
      <c r="EN53" s="11"/>
      <c r="EO53" s="11"/>
      <c r="EP53" s="11"/>
      <c r="EQ53" s="11"/>
      <c r="ER53" s="11"/>
      <c r="ES53" s="11"/>
      <c r="ET53" s="11"/>
      <c r="EU53" s="11"/>
      <c r="EV53" s="11"/>
      <c r="EW53" s="11"/>
      <c r="EX53" s="11"/>
      <c r="EY53" s="11"/>
      <c r="EZ53" s="11"/>
      <c r="FA53" s="11"/>
      <c r="FB53" s="11"/>
      <c r="FC53" s="11"/>
      <c r="FD53" s="11"/>
      <c r="FE53" s="11"/>
      <c r="FF53" s="11"/>
      <c r="FG53" s="11"/>
      <c r="FH53" s="11"/>
      <c r="FI53" s="11"/>
      <c r="FJ53" s="11"/>
      <c r="FK53" s="11"/>
      <c r="FL53" s="11"/>
      <c r="FM53" s="11"/>
      <c r="FN53" s="11"/>
      <c r="FO53" s="11"/>
      <c r="FP53" s="11"/>
      <c r="FQ53" s="11"/>
      <c r="FR53" s="11"/>
      <c r="FS53" s="11"/>
      <c r="FT53" s="11"/>
      <c r="FU53" s="11"/>
      <c r="FV53" s="11"/>
      <c r="FW53" s="11"/>
      <c r="FX53" s="11"/>
      <c r="FY53" s="11"/>
      <c r="FZ53" s="11"/>
      <c r="GA53" s="11"/>
      <c r="GB53" s="11"/>
      <c r="GC53" s="11"/>
      <c r="GD53" s="11"/>
      <c r="GE53" s="11"/>
      <c r="GF53" s="11"/>
      <c r="GG53" s="11"/>
      <c r="GH53" s="11"/>
      <c r="GI53" s="11"/>
      <c r="GJ53" s="11"/>
      <c r="GK53" s="11"/>
      <c r="GL53" s="11"/>
      <c r="GM53" s="11"/>
      <c r="GN53" s="11"/>
      <c r="GO53" s="11"/>
      <c r="GP53" s="11"/>
      <c r="GQ53" s="11"/>
      <c r="GR53" s="11"/>
      <c r="GS53" s="11"/>
      <c r="GT53" s="11"/>
      <c r="GU53" s="11"/>
      <c r="GV53" s="11"/>
      <c r="GW53" s="11"/>
      <c r="GX53" s="11"/>
      <c r="GY53" s="11"/>
      <c r="GZ53" s="11"/>
      <c r="HA53" s="11"/>
      <c r="HB53" s="11"/>
      <c r="HC53" s="11"/>
      <c r="HD53" s="11"/>
      <c r="HE53" s="11"/>
      <c r="HF53" s="11"/>
      <c r="HG53" s="11"/>
      <c r="HH53" s="11"/>
      <c r="HI53" s="11"/>
      <c r="HJ53" s="11"/>
      <c r="HK53" s="11"/>
      <c r="HL53" s="11"/>
      <c r="HM53" s="11"/>
      <c r="HN53" s="11"/>
      <c r="HO53" s="11"/>
      <c r="HP53" s="11"/>
      <c r="HQ53" s="11"/>
    </row>
    <row r="54" spans="1:225" s="82" customFormat="1" ht="12.5" x14ac:dyDescent="0.25">
      <c r="A54" s="11"/>
      <c r="B54" s="92">
        <v>451000</v>
      </c>
      <c r="C54" s="93" t="s">
        <v>109</v>
      </c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  <c r="BR54" s="11"/>
      <c r="BS54" s="11"/>
      <c r="BT54" s="11"/>
      <c r="BU54" s="11"/>
      <c r="BV54" s="11"/>
      <c r="BW54" s="11"/>
      <c r="BX54" s="11"/>
      <c r="BY54" s="11"/>
      <c r="BZ54" s="11"/>
      <c r="CA54" s="11"/>
      <c r="CB54" s="11"/>
      <c r="CC54" s="11"/>
      <c r="CD54" s="11"/>
      <c r="CE54" s="11"/>
      <c r="CF54" s="11"/>
      <c r="CG54" s="11"/>
      <c r="CH54" s="11"/>
      <c r="CI54" s="11"/>
      <c r="CJ54" s="11"/>
      <c r="CK54" s="11"/>
      <c r="CL54" s="11"/>
      <c r="CM54" s="11"/>
      <c r="CN54" s="11"/>
      <c r="CO54" s="11"/>
      <c r="CP54" s="11"/>
      <c r="CQ54" s="11"/>
      <c r="CR54" s="11"/>
      <c r="CS54" s="11"/>
      <c r="CT54" s="11"/>
      <c r="CU54" s="11"/>
      <c r="CV54" s="11"/>
      <c r="CW54" s="11"/>
      <c r="CX54" s="11"/>
      <c r="CY54" s="11"/>
      <c r="CZ54" s="11"/>
      <c r="DA54" s="11"/>
      <c r="DB54" s="11"/>
      <c r="DC54" s="11"/>
      <c r="DD54" s="11"/>
      <c r="DE54" s="11"/>
      <c r="DF54" s="11"/>
      <c r="DG54" s="11"/>
      <c r="DH54" s="11"/>
      <c r="DI54" s="11"/>
      <c r="DJ54" s="11"/>
      <c r="DK54" s="11"/>
      <c r="DL54" s="11"/>
      <c r="DM54" s="11"/>
      <c r="DN54" s="11"/>
      <c r="DO54" s="11"/>
      <c r="DP54" s="11"/>
      <c r="DQ54" s="11"/>
      <c r="DR54" s="11"/>
      <c r="DS54" s="11"/>
      <c r="DT54" s="11"/>
      <c r="DU54" s="11"/>
      <c r="DV54" s="11"/>
      <c r="DW54" s="11"/>
      <c r="DX54" s="11"/>
      <c r="DY54" s="11"/>
      <c r="DZ54" s="11"/>
      <c r="EA54" s="11"/>
      <c r="EB54" s="11"/>
      <c r="EC54" s="11"/>
      <c r="ED54" s="11"/>
      <c r="EE54" s="11"/>
      <c r="EF54" s="11"/>
      <c r="EG54" s="11"/>
      <c r="EH54" s="11"/>
      <c r="EI54" s="11"/>
      <c r="EJ54" s="11"/>
      <c r="EK54" s="11"/>
      <c r="EL54" s="11"/>
      <c r="EM54" s="11"/>
      <c r="EN54" s="11"/>
      <c r="EO54" s="11"/>
      <c r="EP54" s="11"/>
      <c r="EQ54" s="11"/>
      <c r="ER54" s="11"/>
      <c r="ES54" s="11"/>
      <c r="ET54" s="11"/>
      <c r="EU54" s="11"/>
      <c r="EV54" s="11"/>
      <c r="EW54" s="11"/>
      <c r="EX54" s="11"/>
      <c r="EY54" s="11"/>
      <c r="EZ54" s="11"/>
      <c r="FA54" s="11"/>
      <c r="FB54" s="11"/>
      <c r="FC54" s="11"/>
      <c r="FD54" s="11"/>
      <c r="FE54" s="11"/>
      <c r="FF54" s="11"/>
      <c r="FG54" s="11"/>
      <c r="FH54" s="11"/>
      <c r="FI54" s="11"/>
      <c r="FJ54" s="11"/>
      <c r="FK54" s="11"/>
      <c r="FL54" s="11"/>
      <c r="FM54" s="11"/>
      <c r="FN54" s="11"/>
      <c r="FO54" s="11"/>
      <c r="FP54" s="11"/>
      <c r="FQ54" s="11"/>
      <c r="FR54" s="11"/>
      <c r="FS54" s="11"/>
      <c r="FT54" s="11"/>
      <c r="FU54" s="11"/>
      <c r="FV54" s="11"/>
      <c r="FW54" s="11"/>
      <c r="FX54" s="11"/>
      <c r="FY54" s="11"/>
      <c r="FZ54" s="11"/>
      <c r="GA54" s="11"/>
      <c r="GB54" s="11"/>
      <c r="GC54" s="11"/>
      <c r="GD54" s="11"/>
      <c r="GE54" s="11"/>
      <c r="GF54" s="11"/>
      <c r="GG54" s="11"/>
      <c r="GH54" s="11"/>
      <c r="GI54" s="11"/>
      <c r="GJ54" s="11"/>
      <c r="GK54" s="11"/>
      <c r="GL54" s="11"/>
      <c r="GM54" s="11"/>
      <c r="GN54" s="11"/>
      <c r="GO54" s="11"/>
      <c r="GP54" s="11"/>
      <c r="GQ54" s="11"/>
      <c r="GR54" s="11"/>
      <c r="GS54" s="11"/>
      <c r="GT54" s="11"/>
      <c r="GU54" s="11"/>
      <c r="GV54" s="11"/>
      <c r="GW54" s="11"/>
      <c r="GX54" s="11"/>
      <c r="GY54" s="11"/>
      <c r="GZ54" s="11"/>
      <c r="HA54" s="11"/>
      <c r="HB54" s="11"/>
      <c r="HC54" s="11"/>
      <c r="HD54" s="11"/>
      <c r="HE54" s="11"/>
      <c r="HF54" s="11"/>
      <c r="HG54" s="11"/>
      <c r="HH54" s="11"/>
      <c r="HI54" s="11"/>
      <c r="HJ54" s="11"/>
      <c r="HK54" s="11"/>
      <c r="HL54" s="11"/>
      <c r="HM54" s="11"/>
      <c r="HN54" s="11"/>
      <c r="HO54" s="11"/>
      <c r="HP54" s="11"/>
      <c r="HQ54" s="11"/>
    </row>
    <row r="55" spans="1:225" s="82" customFormat="1" ht="12.5" x14ac:dyDescent="0.25">
      <c r="A55" s="11"/>
      <c r="B55" s="92">
        <v>455000</v>
      </c>
      <c r="C55" s="93" t="s">
        <v>110</v>
      </c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11"/>
      <c r="CH55" s="11"/>
      <c r="CI55" s="11"/>
      <c r="CJ55" s="11"/>
      <c r="CK55" s="11"/>
      <c r="CL55" s="11"/>
      <c r="CM55" s="11"/>
      <c r="CN55" s="11"/>
      <c r="CO55" s="11"/>
      <c r="CP55" s="11"/>
      <c r="CQ55" s="11"/>
      <c r="CR55" s="11"/>
      <c r="CS55" s="11"/>
      <c r="CT55" s="11"/>
      <c r="CU55" s="11"/>
      <c r="CV55" s="11"/>
      <c r="CW55" s="11"/>
      <c r="CX55" s="11"/>
      <c r="CY55" s="11"/>
      <c r="CZ55" s="11"/>
      <c r="DA55" s="11"/>
      <c r="DB55" s="11"/>
      <c r="DC55" s="11"/>
      <c r="DD55" s="11"/>
      <c r="DE55" s="11"/>
      <c r="DF55" s="11"/>
      <c r="DG55" s="11"/>
      <c r="DH55" s="11"/>
      <c r="DI55" s="11"/>
      <c r="DJ55" s="11"/>
      <c r="DK55" s="11"/>
      <c r="DL55" s="11"/>
      <c r="DM55" s="11"/>
      <c r="DN55" s="11"/>
      <c r="DO55" s="11"/>
      <c r="DP55" s="11"/>
      <c r="DQ55" s="11"/>
      <c r="DR55" s="11"/>
      <c r="DS55" s="11"/>
      <c r="DT55" s="11"/>
      <c r="DU55" s="11"/>
      <c r="DV55" s="11"/>
      <c r="DW55" s="11"/>
      <c r="DX55" s="11"/>
      <c r="DY55" s="11"/>
      <c r="DZ55" s="11"/>
      <c r="EA55" s="11"/>
      <c r="EB55" s="11"/>
      <c r="EC55" s="11"/>
      <c r="ED55" s="11"/>
      <c r="EE55" s="11"/>
      <c r="EF55" s="11"/>
      <c r="EG55" s="11"/>
      <c r="EH55" s="11"/>
      <c r="EI55" s="11"/>
      <c r="EJ55" s="11"/>
      <c r="EK55" s="11"/>
      <c r="EL55" s="11"/>
      <c r="EM55" s="11"/>
      <c r="EN55" s="11"/>
      <c r="EO55" s="11"/>
      <c r="EP55" s="11"/>
      <c r="EQ55" s="11"/>
      <c r="ER55" s="11"/>
      <c r="ES55" s="11"/>
      <c r="ET55" s="11"/>
      <c r="EU55" s="11"/>
      <c r="EV55" s="11"/>
      <c r="EW55" s="11"/>
      <c r="EX55" s="11"/>
      <c r="EY55" s="11"/>
      <c r="EZ55" s="11"/>
      <c r="FA55" s="11"/>
      <c r="FB55" s="11"/>
      <c r="FC55" s="11"/>
      <c r="FD55" s="11"/>
      <c r="FE55" s="11"/>
      <c r="FF55" s="11"/>
      <c r="FG55" s="11"/>
      <c r="FH55" s="11"/>
      <c r="FI55" s="11"/>
      <c r="FJ55" s="11"/>
      <c r="FK55" s="11"/>
      <c r="FL55" s="11"/>
      <c r="FM55" s="11"/>
      <c r="FN55" s="11"/>
      <c r="FO55" s="11"/>
      <c r="FP55" s="11"/>
      <c r="FQ55" s="11"/>
      <c r="FR55" s="11"/>
      <c r="FS55" s="11"/>
      <c r="FT55" s="11"/>
      <c r="FU55" s="11"/>
      <c r="FV55" s="11"/>
      <c r="FW55" s="11"/>
      <c r="FX55" s="11"/>
      <c r="FY55" s="11"/>
      <c r="FZ55" s="11"/>
      <c r="GA55" s="11"/>
      <c r="GB55" s="11"/>
      <c r="GC55" s="11"/>
      <c r="GD55" s="11"/>
      <c r="GE55" s="11"/>
      <c r="GF55" s="11"/>
      <c r="GG55" s="11"/>
      <c r="GH55" s="11"/>
      <c r="GI55" s="11"/>
      <c r="GJ55" s="11"/>
      <c r="GK55" s="11"/>
      <c r="GL55" s="11"/>
      <c r="GM55" s="11"/>
      <c r="GN55" s="11"/>
      <c r="GO55" s="11"/>
      <c r="GP55" s="11"/>
      <c r="GQ55" s="11"/>
      <c r="GR55" s="11"/>
      <c r="GS55" s="11"/>
      <c r="GT55" s="11"/>
      <c r="GU55" s="11"/>
      <c r="GV55" s="11"/>
      <c r="GW55" s="11"/>
      <c r="GX55" s="11"/>
      <c r="GY55" s="11"/>
      <c r="GZ55" s="11"/>
      <c r="HA55" s="11"/>
      <c r="HB55" s="11"/>
      <c r="HC55" s="11"/>
      <c r="HD55" s="11"/>
      <c r="HE55" s="11"/>
      <c r="HF55" s="11"/>
      <c r="HG55" s="11"/>
      <c r="HH55" s="11"/>
      <c r="HI55" s="11"/>
      <c r="HJ55" s="11"/>
      <c r="HK55" s="11"/>
      <c r="HL55" s="11"/>
      <c r="HM55" s="11"/>
      <c r="HN55" s="11"/>
      <c r="HO55" s="11"/>
      <c r="HP55" s="11"/>
      <c r="HQ55" s="11"/>
    </row>
    <row r="56" spans="1:225" s="82" customFormat="1" ht="12.5" x14ac:dyDescent="0.25">
      <c r="A56" s="11"/>
      <c r="B56" s="90"/>
      <c r="C56" s="91" t="s">
        <v>111</v>
      </c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11"/>
      <c r="CH56" s="11"/>
      <c r="CI56" s="11"/>
      <c r="CJ56" s="11"/>
      <c r="CK56" s="11"/>
      <c r="CL56" s="11"/>
      <c r="CM56" s="11"/>
      <c r="CN56" s="11"/>
      <c r="CO56" s="11"/>
      <c r="CP56" s="11"/>
      <c r="CQ56" s="11"/>
      <c r="CR56" s="11"/>
      <c r="CS56" s="11"/>
      <c r="CT56" s="11"/>
      <c r="CU56" s="11"/>
      <c r="CV56" s="11"/>
      <c r="CW56" s="11"/>
      <c r="CX56" s="11"/>
      <c r="CY56" s="11"/>
      <c r="CZ56" s="11"/>
      <c r="DA56" s="11"/>
      <c r="DB56" s="11"/>
      <c r="DC56" s="11"/>
      <c r="DD56" s="11"/>
      <c r="DE56" s="11"/>
      <c r="DF56" s="11"/>
      <c r="DG56" s="11"/>
      <c r="DH56" s="11"/>
      <c r="DI56" s="11"/>
      <c r="DJ56" s="11"/>
      <c r="DK56" s="11"/>
      <c r="DL56" s="11"/>
      <c r="DM56" s="11"/>
      <c r="DN56" s="11"/>
      <c r="DO56" s="11"/>
      <c r="DP56" s="11"/>
      <c r="DQ56" s="11"/>
      <c r="DR56" s="11"/>
      <c r="DS56" s="11"/>
      <c r="DT56" s="11"/>
      <c r="DU56" s="11"/>
      <c r="DV56" s="11"/>
      <c r="DW56" s="11"/>
      <c r="DX56" s="11"/>
      <c r="DY56" s="11"/>
      <c r="DZ56" s="11"/>
      <c r="EA56" s="11"/>
      <c r="EB56" s="11"/>
      <c r="EC56" s="11"/>
      <c r="ED56" s="11"/>
      <c r="EE56" s="11"/>
      <c r="EF56" s="11"/>
      <c r="EG56" s="11"/>
      <c r="EH56" s="11"/>
      <c r="EI56" s="11"/>
      <c r="EJ56" s="11"/>
      <c r="EK56" s="11"/>
      <c r="EL56" s="11"/>
      <c r="EM56" s="11"/>
      <c r="EN56" s="11"/>
      <c r="EO56" s="11"/>
      <c r="EP56" s="11"/>
      <c r="EQ56" s="11"/>
      <c r="ER56" s="11"/>
      <c r="ES56" s="11"/>
      <c r="ET56" s="11"/>
      <c r="EU56" s="11"/>
      <c r="EV56" s="11"/>
      <c r="EW56" s="11"/>
      <c r="EX56" s="11"/>
      <c r="EY56" s="11"/>
      <c r="EZ56" s="11"/>
      <c r="FA56" s="11"/>
      <c r="FB56" s="11"/>
      <c r="FC56" s="11"/>
      <c r="FD56" s="11"/>
      <c r="FE56" s="11"/>
      <c r="FF56" s="11"/>
      <c r="FG56" s="11"/>
      <c r="FH56" s="11"/>
      <c r="FI56" s="11"/>
      <c r="FJ56" s="11"/>
      <c r="FK56" s="11"/>
      <c r="FL56" s="11"/>
      <c r="FM56" s="11"/>
      <c r="FN56" s="11"/>
      <c r="FO56" s="11"/>
      <c r="FP56" s="11"/>
      <c r="FQ56" s="11"/>
      <c r="FR56" s="11"/>
      <c r="FS56" s="11"/>
      <c r="FT56" s="11"/>
      <c r="FU56" s="11"/>
      <c r="FV56" s="11"/>
      <c r="FW56" s="11"/>
      <c r="FX56" s="11"/>
      <c r="FY56" s="11"/>
      <c r="FZ56" s="11"/>
      <c r="GA56" s="11"/>
      <c r="GB56" s="11"/>
      <c r="GC56" s="11"/>
      <c r="GD56" s="11"/>
      <c r="GE56" s="11"/>
      <c r="GF56" s="11"/>
      <c r="GG56" s="11"/>
      <c r="GH56" s="11"/>
      <c r="GI56" s="11"/>
      <c r="GJ56" s="11"/>
      <c r="GK56" s="11"/>
      <c r="GL56" s="11"/>
      <c r="GM56" s="11"/>
      <c r="GN56" s="11"/>
      <c r="GO56" s="11"/>
      <c r="GP56" s="11"/>
      <c r="GQ56" s="11"/>
      <c r="GR56" s="11"/>
      <c r="GS56" s="11"/>
      <c r="GT56" s="11"/>
      <c r="GU56" s="11"/>
      <c r="GV56" s="11"/>
      <c r="GW56" s="11"/>
      <c r="GX56" s="11"/>
      <c r="GY56" s="11"/>
      <c r="GZ56" s="11"/>
      <c r="HA56" s="11"/>
      <c r="HB56" s="11"/>
      <c r="HC56" s="11"/>
      <c r="HD56" s="11"/>
      <c r="HE56" s="11"/>
      <c r="HF56" s="11"/>
      <c r="HG56" s="11"/>
      <c r="HH56" s="11"/>
      <c r="HI56" s="11"/>
      <c r="HJ56" s="11"/>
      <c r="HK56" s="11"/>
      <c r="HL56" s="11"/>
      <c r="HM56" s="11"/>
      <c r="HN56" s="11"/>
      <c r="HO56" s="11"/>
      <c r="HP56" s="11"/>
      <c r="HQ56" s="11"/>
    </row>
    <row r="57" spans="1:225" s="82" customFormat="1" ht="12.5" x14ac:dyDescent="0.25">
      <c r="A57" s="11"/>
      <c r="B57" s="92">
        <v>481000</v>
      </c>
      <c r="C57" s="93" t="s">
        <v>112</v>
      </c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  <c r="BV57" s="11"/>
      <c r="BW57" s="11"/>
      <c r="BX57" s="11"/>
      <c r="BY57" s="11"/>
      <c r="BZ57" s="11"/>
      <c r="CA57" s="11"/>
      <c r="CB57" s="11"/>
      <c r="CC57" s="11"/>
      <c r="CD57" s="11"/>
      <c r="CE57" s="11"/>
      <c r="CF57" s="11"/>
      <c r="CG57" s="11"/>
      <c r="CH57" s="11"/>
      <c r="CI57" s="11"/>
      <c r="CJ57" s="11"/>
      <c r="CK57" s="11"/>
      <c r="CL57" s="11"/>
      <c r="CM57" s="11"/>
      <c r="CN57" s="11"/>
      <c r="CO57" s="11"/>
      <c r="CP57" s="11"/>
      <c r="CQ57" s="11"/>
      <c r="CR57" s="11"/>
      <c r="CS57" s="11"/>
      <c r="CT57" s="11"/>
      <c r="CU57" s="11"/>
      <c r="CV57" s="11"/>
      <c r="CW57" s="11"/>
      <c r="CX57" s="11"/>
      <c r="CY57" s="11"/>
      <c r="CZ57" s="11"/>
      <c r="DA57" s="11"/>
      <c r="DB57" s="11"/>
      <c r="DC57" s="11"/>
      <c r="DD57" s="11"/>
      <c r="DE57" s="11"/>
      <c r="DF57" s="11"/>
      <c r="DG57" s="11"/>
      <c r="DH57" s="11"/>
      <c r="DI57" s="11"/>
      <c r="DJ57" s="11"/>
      <c r="DK57" s="11"/>
      <c r="DL57" s="11"/>
      <c r="DM57" s="11"/>
      <c r="DN57" s="11"/>
      <c r="DO57" s="11"/>
      <c r="DP57" s="11"/>
      <c r="DQ57" s="11"/>
      <c r="DR57" s="11"/>
      <c r="DS57" s="11"/>
      <c r="DT57" s="11"/>
      <c r="DU57" s="11"/>
      <c r="DV57" s="11"/>
      <c r="DW57" s="11"/>
      <c r="DX57" s="11"/>
      <c r="DY57" s="11"/>
      <c r="DZ57" s="11"/>
      <c r="EA57" s="11"/>
      <c r="EB57" s="11"/>
      <c r="EC57" s="11"/>
      <c r="ED57" s="11"/>
      <c r="EE57" s="11"/>
      <c r="EF57" s="11"/>
      <c r="EG57" s="11"/>
      <c r="EH57" s="11"/>
      <c r="EI57" s="11"/>
      <c r="EJ57" s="11"/>
      <c r="EK57" s="11"/>
      <c r="EL57" s="11"/>
      <c r="EM57" s="11"/>
      <c r="EN57" s="11"/>
      <c r="EO57" s="11"/>
      <c r="EP57" s="11"/>
      <c r="EQ57" s="11"/>
      <c r="ER57" s="11"/>
      <c r="ES57" s="11"/>
      <c r="ET57" s="11"/>
      <c r="EU57" s="11"/>
      <c r="EV57" s="11"/>
      <c r="EW57" s="11"/>
      <c r="EX57" s="11"/>
      <c r="EY57" s="11"/>
      <c r="EZ57" s="11"/>
      <c r="FA57" s="11"/>
      <c r="FB57" s="11"/>
      <c r="FC57" s="11"/>
      <c r="FD57" s="11"/>
      <c r="FE57" s="11"/>
      <c r="FF57" s="11"/>
      <c r="FG57" s="11"/>
      <c r="FH57" s="11"/>
      <c r="FI57" s="11"/>
      <c r="FJ57" s="11"/>
      <c r="FK57" s="11"/>
      <c r="FL57" s="11"/>
      <c r="FM57" s="11"/>
      <c r="FN57" s="11"/>
      <c r="FO57" s="11"/>
      <c r="FP57" s="11"/>
      <c r="FQ57" s="11"/>
      <c r="FR57" s="11"/>
      <c r="FS57" s="11"/>
      <c r="FT57" s="11"/>
      <c r="FU57" s="11"/>
      <c r="FV57" s="11"/>
      <c r="FW57" s="11"/>
      <c r="FX57" s="11"/>
      <c r="FY57" s="11"/>
      <c r="FZ57" s="11"/>
      <c r="GA57" s="11"/>
      <c r="GB57" s="11"/>
      <c r="GC57" s="11"/>
      <c r="GD57" s="11"/>
      <c r="GE57" s="11"/>
      <c r="GF57" s="11"/>
      <c r="GG57" s="11"/>
      <c r="GH57" s="11"/>
      <c r="GI57" s="11"/>
      <c r="GJ57" s="11"/>
      <c r="GK57" s="11"/>
      <c r="GL57" s="11"/>
      <c r="GM57" s="11"/>
      <c r="GN57" s="11"/>
      <c r="GO57" s="11"/>
      <c r="GP57" s="11"/>
      <c r="GQ57" s="11"/>
      <c r="GR57" s="11"/>
      <c r="GS57" s="11"/>
      <c r="GT57" s="11"/>
      <c r="GU57" s="11"/>
      <c r="GV57" s="11"/>
      <c r="GW57" s="11"/>
      <c r="GX57" s="11"/>
      <c r="GY57" s="11"/>
      <c r="GZ57" s="11"/>
      <c r="HA57" s="11"/>
      <c r="HB57" s="11"/>
      <c r="HC57" s="11"/>
      <c r="HD57" s="11"/>
      <c r="HE57" s="11"/>
      <c r="HF57" s="11"/>
      <c r="HG57" s="11"/>
      <c r="HH57" s="11"/>
      <c r="HI57" s="11"/>
      <c r="HJ57" s="11"/>
      <c r="HK57" s="11"/>
      <c r="HL57" s="11"/>
      <c r="HM57" s="11"/>
      <c r="HN57" s="11"/>
      <c r="HO57" s="11"/>
      <c r="HP57" s="11"/>
      <c r="HQ57" s="11"/>
    </row>
    <row r="58" spans="1:225" s="82" customFormat="1" ht="12.5" x14ac:dyDescent="0.25">
      <c r="A58" s="11"/>
      <c r="B58" s="92">
        <v>486000</v>
      </c>
      <c r="C58" s="93" t="s">
        <v>113</v>
      </c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11"/>
      <c r="CA58" s="11"/>
      <c r="CB58" s="11"/>
      <c r="CC58" s="11"/>
      <c r="CD58" s="11"/>
      <c r="CE58" s="11"/>
      <c r="CF58" s="11"/>
      <c r="CG58" s="11"/>
      <c r="CH58" s="11"/>
      <c r="CI58" s="11"/>
      <c r="CJ58" s="11"/>
      <c r="CK58" s="11"/>
      <c r="CL58" s="11"/>
      <c r="CM58" s="11"/>
      <c r="CN58" s="11"/>
      <c r="CO58" s="11"/>
      <c r="CP58" s="11"/>
      <c r="CQ58" s="11"/>
      <c r="CR58" s="11"/>
      <c r="CS58" s="11"/>
      <c r="CT58" s="11"/>
      <c r="CU58" s="11"/>
      <c r="CV58" s="11"/>
      <c r="CW58" s="11"/>
      <c r="CX58" s="11"/>
      <c r="CY58" s="11"/>
      <c r="CZ58" s="11"/>
      <c r="DA58" s="11"/>
      <c r="DB58" s="11"/>
      <c r="DC58" s="11"/>
      <c r="DD58" s="11"/>
      <c r="DE58" s="11"/>
      <c r="DF58" s="11"/>
      <c r="DG58" s="11"/>
      <c r="DH58" s="11"/>
      <c r="DI58" s="11"/>
      <c r="DJ58" s="11"/>
      <c r="DK58" s="11"/>
      <c r="DL58" s="11"/>
      <c r="DM58" s="11"/>
      <c r="DN58" s="11"/>
      <c r="DO58" s="11"/>
      <c r="DP58" s="11"/>
      <c r="DQ58" s="11"/>
      <c r="DR58" s="11"/>
      <c r="DS58" s="11"/>
      <c r="DT58" s="11"/>
      <c r="DU58" s="11"/>
      <c r="DV58" s="11"/>
      <c r="DW58" s="11"/>
      <c r="DX58" s="11"/>
      <c r="DY58" s="11"/>
      <c r="DZ58" s="11"/>
      <c r="EA58" s="11"/>
      <c r="EB58" s="11"/>
      <c r="EC58" s="11"/>
      <c r="ED58" s="11"/>
      <c r="EE58" s="11"/>
      <c r="EF58" s="11"/>
      <c r="EG58" s="11"/>
      <c r="EH58" s="11"/>
      <c r="EI58" s="11"/>
      <c r="EJ58" s="11"/>
      <c r="EK58" s="11"/>
      <c r="EL58" s="11"/>
      <c r="EM58" s="11"/>
      <c r="EN58" s="11"/>
      <c r="EO58" s="11"/>
      <c r="EP58" s="11"/>
      <c r="EQ58" s="11"/>
      <c r="ER58" s="11"/>
      <c r="ES58" s="11"/>
      <c r="ET58" s="11"/>
      <c r="EU58" s="11"/>
      <c r="EV58" s="11"/>
      <c r="EW58" s="11"/>
      <c r="EX58" s="11"/>
      <c r="EY58" s="11"/>
      <c r="EZ58" s="11"/>
      <c r="FA58" s="11"/>
      <c r="FB58" s="11"/>
      <c r="FC58" s="11"/>
      <c r="FD58" s="11"/>
      <c r="FE58" s="11"/>
      <c r="FF58" s="11"/>
      <c r="FG58" s="11"/>
      <c r="FH58" s="11"/>
      <c r="FI58" s="11"/>
      <c r="FJ58" s="11"/>
      <c r="FK58" s="11"/>
      <c r="FL58" s="11"/>
      <c r="FM58" s="11"/>
      <c r="FN58" s="11"/>
      <c r="FO58" s="11"/>
      <c r="FP58" s="11"/>
      <c r="FQ58" s="11"/>
      <c r="FR58" s="11"/>
      <c r="FS58" s="11"/>
      <c r="FT58" s="11"/>
      <c r="FU58" s="11"/>
      <c r="FV58" s="11"/>
      <c r="FW58" s="11"/>
      <c r="FX58" s="11"/>
      <c r="FY58" s="11"/>
      <c r="FZ58" s="11"/>
      <c r="GA58" s="11"/>
      <c r="GB58" s="11"/>
      <c r="GC58" s="11"/>
      <c r="GD58" s="11"/>
      <c r="GE58" s="11"/>
      <c r="GF58" s="11"/>
      <c r="GG58" s="11"/>
      <c r="GH58" s="11"/>
      <c r="GI58" s="11"/>
      <c r="GJ58" s="11"/>
      <c r="GK58" s="11"/>
      <c r="GL58" s="11"/>
      <c r="GM58" s="11"/>
      <c r="GN58" s="11"/>
      <c r="GO58" s="11"/>
      <c r="GP58" s="11"/>
      <c r="GQ58" s="11"/>
      <c r="GR58" s="11"/>
      <c r="GS58" s="11"/>
      <c r="GT58" s="11"/>
      <c r="GU58" s="11"/>
      <c r="GV58" s="11"/>
      <c r="GW58" s="11"/>
      <c r="GX58" s="11"/>
      <c r="GY58" s="11"/>
      <c r="GZ58" s="11"/>
      <c r="HA58" s="11"/>
      <c r="HB58" s="11"/>
      <c r="HC58" s="11"/>
      <c r="HD58" s="11"/>
      <c r="HE58" s="11"/>
      <c r="HF58" s="11"/>
      <c r="HG58" s="11"/>
      <c r="HH58" s="11"/>
      <c r="HI58" s="11"/>
      <c r="HJ58" s="11"/>
      <c r="HK58" s="11"/>
      <c r="HL58" s="11"/>
      <c r="HM58" s="11"/>
      <c r="HN58" s="11"/>
      <c r="HO58" s="11"/>
      <c r="HP58" s="11"/>
      <c r="HQ58" s="11"/>
    </row>
    <row r="59" spans="1:225" s="82" customFormat="1" ht="12.5" x14ac:dyDescent="0.25">
      <c r="A59" s="11"/>
      <c r="B59" s="92">
        <v>487000</v>
      </c>
      <c r="C59" s="93" t="s">
        <v>114</v>
      </c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  <c r="BS59" s="11"/>
      <c r="BT59" s="11"/>
      <c r="BU59" s="11"/>
      <c r="BV59" s="11"/>
      <c r="BW59" s="11"/>
      <c r="BX59" s="11"/>
      <c r="BY59" s="11"/>
      <c r="BZ59" s="11"/>
      <c r="CA59" s="11"/>
      <c r="CB59" s="11"/>
      <c r="CC59" s="11"/>
      <c r="CD59" s="11"/>
      <c r="CE59" s="11"/>
      <c r="CF59" s="11"/>
      <c r="CG59" s="11"/>
      <c r="CH59" s="11"/>
      <c r="CI59" s="11"/>
      <c r="CJ59" s="11"/>
      <c r="CK59" s="11"/>
      <c r="CL59" s="11"/>
      <c r="CM59" s="11"/>
      <c r="CN59" s="11"/>
      <c r="CO59" s="11"/>
      <c r="CP59" s="11"/>
      <c r="CQ59" s="11"/>
      <c r="CR59" s="11"/>
      <c r="CS59" s="11"/>
      <c r="CT59" s="11"/>
      <c r="CU59" s="11"/>
      <c r="CV59" s="11"/>
      <c r="CW59" s="11"/>
      <c r="CX59" s="11"/>
      <c r="CY59" s="11"/>
      <c r="CZ59" s="11"/>
      <c r="DA59" s="11"/>
      <c r="DB59" s="11"/>
      <c r="DC59" s="11"/>
      <c r="DD59" s="11"/>
      <c r="DE59" s="11"/>
      <c r="DF59" s="11"/>
      <c r="DG59" s="11"/>
      <c r="DH59" s="11"/>
      <c r="DI59" s="11"/>
      <c r="DJ59" s="11"/>
      <c r="DK59" s="11"/>
      <c r="DL59" s="11"/>
      <c r="DM59" s="11"/>
      <c r="DN59" s="11"/>
      <c r="DO59" s="11"/>
      <c r="DP59" s="11"/>
      <c r="DQ59" s="11"/>
      <c r="DR59" s="11"/>
      <c r="DS59" s="11"/>
      <c r="DT59" s="11"/>
      <c r="DU59" s="11"/>
      <c r="DV59" s="11"/>
      <c r="DW59" s="11"/>
      <c r="DX59" s="11"/>
      <c r="DY59" s="11"/>
      <c r="DZ59" s="11"/>
      <c r="EA59" s="11"/>
      <c r="EB59" s="11"/>
      <c r="EC59" s="11"/>
      <c r="ED59" s="11"/>
      <c r="EE59" s="11"/>
      <c r="EF59" s="11"/>
      <c r="EG59" s="11"/>
      <c r="EH59" s="11"/>
      <c r="EI59" s="11"/>
      <c r="EJ59" s="11"/>
      <c r="EK59" s="11"/>
      <c r="EL59" s="11"/>
      <c r="EM59" s="11"/>
      <c r="EN59" s="11"/>
      <c r="EO59" s="11"/>
      <c r="EP59" s="11"/>
      <c r="EQ59" s="11"/>
      <c r="ER59" s="11"/>
      <c r="ES59" s="11"/>
      <c r="ET59" s="11"/>
      <c r="EU59" s="11"/>
      <c r="EV59" s="11"/>
      <c r="EW59" s="11"/>
      <c r="EX59" s="11"/>
      <c r="EY59" s="11"/>
      <c r="EZ59" s="11"/>
      <c r="FA59" s="11"/>
      <c r="FB59" s="11"/>
      <c r="FC59" s="11"/>
      <c r="FD59" s="11"/>
      <c r="FE59" s="11"/>
      <c r="FF59" s="11"/>
      <c r="FG59" s="11"/>
      <c r="FH59" s="11"/>
      <c r="FI59" s="11"/>
      <c r="FJ59" s="11"/>
      <c r="FK59" s="11"/>
      <c r="FL59" s="11"/>
      <c r="FM59" s="11"/>
      <c r="FN59" s="11"/>
      <c r="FO59" s="11"/>
      <c r="FP59" s="11"/>
      <c r="FQ59" s="11"/>
      <c r="FR59" s="11"/>
      <c r="FS59" s="11"/>
      <c r="FT59" s="11"/>
      <c r="FU59" s="11"/>
      <c r="FV59" s="11"/>
      <c r="FW59" s="11"/>
      <c r="FX59" s="11"/>
      <c r="FY59" s="11"/>
      <c r="FZ59" s="11"/>
      <c r="GA59" s="11"/>
      <c r="GB59" s="11"/>
      <c r="GC59" s="11"/>
      <c r="GD59" s="11"/>
      <c r="GE59" s="11"/>
      <c r="GF59" s="11"/>
      <c r="GG59" s="11"/>
      <c r="GH59" s="11"/>
      <c r="GI59" s="11"/>
      <c r="GJ59" s="11"/>
      <c r="GK59" s="11"/>
      <c r="GL59" s="11"/>
      <c r="GM59" s="11"/>
      <c r="GN59" s="11"/>
      <c r="GO59" s="11"/>
      <c r="GP59" s="11"/>
      <c r="GQ59" s="11"/>
      <c r="GR59" s="11"/>
      <c r="GS59" s="11"/>
      <c r="GT59" s="11"/>
      <c r="GU59" s="11"/>
      <c r="GV59" s="11"/>
      <c r="GW59" s="11"/>
      <c r="GX59" s="11"/>
      <c r="GY59" s="11"/>
      <c r="GZ59" s="11"/>
      <c r="HA59" s="11"/>
      <c r="HB59" s="11"/>
      <c r="HC59" s="11"/>
      <c r="HD59" s="11"/>
      <c r="HE59" s="11"/>
      <c r="HF59" s="11"/>
      <c r="HG59" s="11"/>
      <c r="HH59" s="11"/>
      <c r="HI59" s="11"/>
      <c r="HJ59" s="11"/>
      <c r="HK59" s="11"/>
      <c r="HL59" s="11"/>
      <c r="HM59" s="11"/>
      <c r="HN59" s="11"/>
      <c r="HO59" s="11"/>
      <c r="HP59" s="11"/>
      <c r="HQ59" s="11"/>
    </row>
    <row r="60" spans="1:225" ht="13" x14ac:dyDescent="0.3">
      <c r="A60" s="1"/>
      <c r="B60" s="105"/>
      <c r="C60" s="105" t="s">
        <v>10</v>
      </c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</row>
    <row r="61" spans="1:225" ht="12.5" x14ac:dyDescent="0.25">
      <c r="A61" s="1"/>
      <c r="B61" s="100"/>
      <c r="C61" s="101" t="s">
        <v>11</v>
      </c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</row>
    <row r="62" spans="1:225" ht="12.5" x14ac:dyDescent="0.25">
      <c r="A62" s="1"/>
      <c r="B62" s="106">
        <v>512000</v>
      </c>
      <c r="C62" s="65" t="s">
        <v>12</v>
      </c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</row>
    <row r="63" spans="1:225" ht="12.5" x14ac:dyDescent="0.25">
      <c r="A63" s="1"/>
      <c r="B63" s="100"/>
      <c r="C63" s="101" t="s">
        <v>13</v>
      </c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</row>
    <row r="64" spans="1:225" ht="12.5" x14ac:dyDescent="0.25">
      <c r="A64" s="1"/>
      <c r="B64" s="92">
        <v>531000</v>
      </c>
      <c r="C64" s="93" t="s">
        <v>115</v>
      </c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</row>
    <row r="65" spans="1:225" s="82" customFormat="1" ht="12.5" x14ac:dyDescent="0.25">
      <c r="A65" s="11"/>
      <c r="B65" s="92">
        <v>532000</v>
      </c>
      <c r="C65" s="93" t="s">
        <v>116</v>
      </c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11"/>
      <c r="CL65" s="11"/>
      <c r="CM65" s="11"/>
      <c r="CN65" s="11"/>
      <c r="CO65" s="11"/>
      <c r="CP65" s="11"/>
      <c r="CQ65" s="11"/>
      <c r="CR65" s="11"/>
      <c r="CS65" s="11"/>
      <c r="CT65" s="11"/>
      <c r="CU65" s="11"/>
      <c r="CV65" s="11"/>
      <c r="CW65" s="11"/>
      <c r="CX65" s="11"/>
      <c r="CY65" s="11"/>
      <c r="CZ65" s="11"/>
      <c r="DA65" s="11"/>
      <c r="DB65" s="11"/>
      <c r="DC65" s="11"/>
      <c r="DD65" s="11"/>
      <c r="DE65" s="11"/>
      <c r="DF65" s="11"/>
      <c r="DG65" s="11"/>
      <c r="DH65" s="11"/>
      <c r="DI65" s="11"/>
      <c r="DJ65" s="11"/>
      <c r="DK65" s="11"/>
      <c r="DL65" s="11"/>
      <c r="DM65" s="11"/>
      <c r="DN65" s="11"/>
      <c r="DO65" s="11"/>
      <c r="DP65" s="11"/>
      <c r="DQ65" s="11"/>
      <c r="DR65" s="11"/>
      <c r="DS65" s="11"/>
      <c r="DT65" s="11"/>
      <c r="DU65" s="11"/>
      <c r="DV65" s="11"/>
      <c r="DW65" s="11"/>
      <c r="DX65" s="11"/>
      <c r="DY65" s="11"/>
      <c r="DZ65" s="11"/>
      <c r="EA65" s="11"/>
      <c r="EB65" s="11"/>
      <c r="EC65" s="11"/>
      <c r="ED65" s="11"/>
      <c r="EE65" s="11"/>
      <c r="EF65" s="11"/>
      <c r="EG65" s="11"/>
      <c r="EH65" s="11"/>
      <c r="EI65" s="11"/>
      <c r="EJ65" s="11"/>
      <c r="EK65" s="11"/>
      <c r="EL65" s="11"/>
      <c r="EM65" s="11"/>
      <c r="EN65" s="11"/>
      <c r="EO65" s="11"/>
      <c r="EP65" s="11"/>
      <c r="EQ65" s="11"/>
      <c r="ER65" s="11"/>
      <c r="ES65" s="11"/>
      <c r="ET65" s="11"/>
      <c r="EU65" s="11"/>
      <c r="EV65" s="11"/>
      <c r="EW65" s="11"/>
      <c r="EX65" s="11"/>
      <c r="EY65" s="11"/>
      <c r="EZ65" s="11"/>
      <c r="FA65" s="11"/>
      <c r="FB65" s="11"/>
      <c r="FC65" s="11"/>
      <c r="FD65" s="11"/>
      <c r="FE65" s="11"/>
      <c r="FF65" s="11"/>
      <c r="FG65" s="11"/>
      <c r="FH65" s="11"/>
      <c r="FI65" s="11"/>
      <c r="FJ65" s="11"/>
      <c r="FK65" s="11"/>
      <c r="FL65" s="11"/>
      <c r="FM65" s="11"/>
      <c r="FN65" s="11"/>
      <c r="FO65" s="11"/>
      <c r="FP65" s="11"/>
      <c r="FQ65" s="11"/>
      <c r="FR65" s="11"/>
      <c r="FS65" s="11"/>
      <c r="FT65" s="11"/>
      <c r="FU65" s="11"/>
      <c r="FV65" s="11"/>
      <c r="FW65" s="11"/>
      <c r="FX65" s="11"/>
      <c r="FY65" s="11"/>
      <c r="FZ65" s="11"/>
      <c r="GA65" s="11"/>
      <c r="GB65" s="11"/>
      <c r="GC65" s="11"/>
      <c r="GD65" s="11"/>
      <c r="GE65" s="11"/>
      <c r="GF65" s="11"/>
      <c r="GG65" s="11"/>
      <c r="GH65" s="11"/>
      <c r="GI65" s="11"/>
      <c r="GJ65" s="11"/>
      <c r="GK65" s="11"/>
      <c r="GL65" s="11"/>
      <c r="GM65" s="11"/>
      <c r="GN65" s="11"/>
      <c r="GO65" s="11"/>
      <c r="GP65" s="11"/>
      <c r="GQ65" s="11"/>
      <c r="GR65" s="11"/>
      <c r="GS65" s="11"/>
      <c r="GT65" s="11"/>
      <c r="GU65" s="11"/>
      <c r="GV65" s="11"/>
      <c r="GW65" s="11"/>
      <c r="GX65" s="11"/>
      <c r="GY65" s="11"/>
      <c r="GZ65" s="11"/>
      <c r="HA65" s="11"/>
      <c r="HB65" s="11"/>
      <c r="HC65" s="11"/>
      <c r="HD65" s="11"/>
      <c r="HE65" s="11"/>
      <c r="HF65" s="11"/>
      <c r="HG65" s="11"/>
      <c r="HH65" s="11"/>
      <c r="HI65" s="11"/>
      <c r="HJ65" s="11"/>
      <c r="HK65" s="11"/>
      <c r="HL65" s="11"/>
      <c r="HM65" s="11"/>
      <c r="HN65" s="11"/>
      <c r="HO65" s="11"/>
      <c r="HP65" s="11"/>
      <c r="HQ65" s="11"/>
    </row>
    <row r="66" spans="1:225" s="82" customFormat="1" ht="12.5" x14ac:dyDescent="0.25">
      <c r="A66" s="11"/>
      <c r="B66" s="90"/>
      <c r="C66" s="91" t="s">
        <v>117</v>
      </c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11"/>
      <c r="CH66" s="11"/>
      <c r="CI66" s="11"/>
      <c r="CJ66" s="11"/>
      <c r="CK66" s="11"/>
      <c r="CL66" s="11"/>
      <c r="CM66" s="11"/>
      <c r="CN66" s="11"/>
      <c r="CO66" s="11"/>
      <c r="CP66" s="11"/>
      <c r="CQ66" s="11"/>
      <c r="CR66" s="11"/>
      <c r="CS66" s="11"/>
      <c r="CT66" s="11"/>
      <c r="CU66" s="11"/>
      <c r="CV66" s="11"/>
      <c r="CW66" s="11"/>
      <c r="CX66" s="11"/>
      <c r="CY66" s="11"/>
      <c r="CZ66" s="11"/>
      <c r="DA66" s="11"/>
      <c r="DB66" s="11"/>
      <c r="DC66" s="11"/>
      <c r="DD66" s="11"/>
      <c r="DE66" s="11"/>
      <c r="DF66" s="11"/>
      <c r="DG66" s="11"/>
      <c r="DH66" s="11"/>
      <c r="DI66" s="11"/>
      <c r="DJ66" s="11"/>
      <c r="DK66" s="11"/>
      <c r="DL66" s="11"/>
      <c r="DM66" s="11"/>
      <c r="DN66" s="11"/>
      <c r="DO66" s="11"/>
      <c r="DP66" s="11"/>
      <c r="DQ66" s="11"/>
      <c r="DR66" s="11"/>
      <c r="DS66" s="11"/>
      <c r="DT66" s="11"/>
      <c r="DU66" s="11"/>
      <c r="DV66" s="11"/>
      <c r="DW66" s="11"/>
      <c r="DX66" s="11"/>
      <c r="DY66" s="11"/>
      <c r="DZ66" s="11"/>
      <c r="EA66" s="11"/>
      <c r="EB66" s="11"/>
      <c r="EC66" s="11"/>
      <c r="ED66" s="11"/>
      <c r="EE66" s="11"/>
      <c r="EF66" s="11"/>
      <c r="EG66" s="11"/>
      <c r="EH66" s="11"/>
      <c r="EI66" s="11"/>
      <c r="EJ66" s="11"/>
      <c r="EK66" s="11"/>
      <c r="EL66" s="11"/>
      <c r="EM66" s="11"/>
      <c r="EN66" s="11"/>
      <c r="EO66" s="11"/>
      <c r="EP66" s="11"/>
      <c r="EQ66" s="11"/>
      <c r="ER66" s="11"/>
      <c r="ES66" s="11"/>
      <c r="ET66" s="11"/>
      <c r="EU66" s="11"/>
      <c r="EV66" s="11"/>
      <c r="EW66" s="11"/>
      <c r="EX66" s="11"/>
      <c r="EY66" s="11"/>
      <c r="EZ66" s="11"/>
      <c r="FA66" s="11"/>
      <c r="FB66" s="11"/>
      <c r="FC66" s="11"/>
      <c r="FD66" s="11"/>
      <c r="FE66" s="11"/>
      <c r="FF66" s="11"/>
      <c r="FG66" s="11"/>
      <c r="FH66" s="11"/>
      <c r="FI66" s="11"/>
      <c r="FJ66" s="11"/>
      <c r="FK66" s="11"/>
      <c r="FL66" s="11"/>
      <c r="FM66" s="11"/>
      <c r="FN66" s="11"/>
      <c r="FO66" s="11"/>
      <c r="FP66" s="11"/>
      <c r="FQ66" s="11"/>
      <c r="FR66" s="11"/>
      <c r="FS66" s="11"/>
      <c r="FT66" s="11"/>
      <c r="FU66" s="11"/>
      <c r="FV66" s="11"/>
      <c r="FW66" s="11"/>
      <c r="FX66" s="11"/>
      <c r="FY66" s="11"/>
      <c r="FZ66" s="11"/>
      <c r="GA66" s="11"/>
      <c r="GB66" s="11"/>
      <c r="GC66" s="11"/>
      <c r="GD66" s="11"/>
      <c r="GE66" s="11"/>
      <c r="GF66" s="11"/>
      <c r="GG66" s="11"/>
      <c r="GH66" s="11"/>
      <c r="GI66" s="11"/>
      <c r="GJ66" s="11"/>
      <c r="GK66" s="11"/>
      <c r="GL66" s="11"/>
      <c r="GM66" s="11"/>
      <c r="GN66" s="11"/>
      <c r="GO66" s="11"/>
      <c r="GP66" s="11"/>
      <c r="GQ66" s="11"/>
      <c r="GR66" s="11"/>
      <c r="GS66" s="11"/>
      <c r="GT66" s="11"/>
      <c r="GU66" s="11"/>
      <c r="GV66" s="11"/>
      <c r="GW66" s="11"/>
      <c r="GX66" s="11"/>
      <c r="GY66" s="11"/>
      <c r="GZ66" s="11"/>
      <c r="HA66" s="11"/>
      <c r="HB66" s="11"/>
      <c r="HC66" s="11"/>
      <c r="HD66" s="11"/>
      <c r="HE66" s="11"/>
      <c r="HF66" s="11"/>
      <c r="HG66" s="11"/>
      <c r="HH66" s="11"/>
      <c r="HI66" s="11"/>
      <c r="HJ66" s="11"/>
      <c r="HK66" s="11"/>
      <c r="HL66" s="11"/>
      <c r="HM66" s="11"/>
      <c r="HN66" s="11"/>
      <c r="HO66" s="11"/>
      <c r="HP66" s="11"/>
      <c r="HQ66" s="11"/>
    </row>
    <row r="67" spans="1:225" s="82" customFormat="1" ht="12.5" x14ac:dyDescent="0.25">
      <c r="A67" s="11"/>
      <c r="B67" s="92">
        <v>581000</v>
      </c>
      <c r="C67" s="93" t="s">
        <v>183</v>
      </c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11"/>
      <c r="CH67" s="11"/>
      <c r="CI67" s="11"/>
      <c r="CJ67" s="11"/>
      <c r="CK67" s="11"/>
      <c r="CL67" s="11"/>
      <c r="CM67" s="11"/>
      <c r="CN67" s="11"/>
      <c r="CO67" s="11"/>
      <c r="CP67" s="11"/>
      <c r="CQ67" s="11"/>
      <c r="CR67" s="11"/>
      <c r="CS67" s="11"/>
      <c r="CT67" s="11"/>
      <c r="CU67" s="11"/>
      <c r="CV67" s="11"/>
      <c r="CW67" s="11"/>
      <c r="CX67" s="11"/>
      <c r="CY67" s="11"/>
      <c r="CZ67" s="11"/>
      <c r="DA67" s="11"/>
      <c r="DB67" s="11"/>
      <c r="DC67" s="11"/>
      <c r="DD67" s="11"/>
      <c r="DE67" s="11"/>
      <c r="DF67" s="11"/>
      <c r="DG67" s="11"/>
      <c r="DH67" s="11"/>
      <c r="DI67" s="11"/>
      <c r="DJ67" s="11"/>
      <c r="DK67" s="11"/>
      <c r="DL67" s="11"/>
      <c r="DM67" s="11"/>
      <c r="DN67" s="11"/>
      <c r="DO67" s="11"/>
      <c r="DP67" s="11"/>
      <c r="DQ67" s="11"/>
      <c r="DR67" s="11"/>
      <c r="DS67" s="11"/>
      <c r="DT67" s="11"/>
      <c r="DU67" s="11"/>
      <c r="DV67" s="11"/>
      <c r="DW67" s="11"/>
      <c r="DX67" s="11"/>
      <c r="DY67" s="11"/>
      <c r="DZ67" s="11"/>
      <c r="EA67" s="11"/>
      <c r="EB67" s="11"/>
      <c r="EC67" s="11"/>
      <c r="ED67" s="11"/>
      <c r="EE67" s="11"/>
      <c r="EF67" s="11"/>
      <c r="EG67" s="11"/>
      <c r="EH67" s="11"/>
      <c r="EI67" s="11"/>
      <c r="EJ67" s="11"/>
      <c r="EK67" s="11"/>
      <c r="EL67" s="11"/>
      <c r="EM67" s="11"/>
      <c r="EN67" s="11"/>
      <c r="EO67" s="11"/>
      <c r="EP67" s="11"/>
      <c r="EQ67" s="11"/>
      <c r="ER67" s="11"/>
      <c r="ES67" s="11"/>
      <c r="ET67" s="11"/>
      <c r="EU67" s="11"/>
      <c r="EV67" s="11"/>
      <c r="EW67" s="11"/>
      <c r="EX67" s="11"/>
      <c r="EY67" s="11"/>
      <c r="EZ67" s="11"/>
      <c r="FA67" s="11"/>
      <c r="FB67" s="11"/>
      <c r="FC67" s="11"/>
      <c r="FD67" s="11"/>
      <c r="FE67" s="11"/>
      <c r="FF67" s="11"/>
      <c r="FG67" s="11"/>
      <c r="FH67" s="11"/>
      <c r="FI67" s="11"/>
      <c r="FJ67" s="11"/>
      <c r="FK67" s="11"/>
      <c r="FL67" s="11"/>
      <c r="FM67" s="11"/>
      <c r="FN67" s="11"/>
      <c r="FO67" s="11"/>
      <c r="FP67" s="11"/>
      <c r="FQ67" s="11"/>
      <c r="FR67" s="11"/>
      <c r="FS67" s="11"/>
      <c r="FT67" s="11"/>
      <c r="FU67" s="11"/>
      <c r="FV67" s="11"/>
      <c r="FW67" s="11"/>
      <c r="FX67" s="11"/>
      <c r="FY67" s="11"/>
      <c r="FZ67" s="11"/>
      <c r="GA67" s="11"/>
      <c r="GB67" s="11"/>
      <c r="GC67" s="11"/>
      <c r="GD67" s="11"/>
      <c r="GE67" s="11"/>
      <c r="GF67" s="11"/>
      <c r="GG67" s="11"/>
      <c r="GH67" s="11"/>
      <c r="GI67" s="11"/>
      <c r="GJ67" s="11"/>
      <c r="GK67" s="11"/>
      <c r="GL67" s="11"/>
      <c r="GM67" s="11"/>
      <c r="GN67" s="11"/>
      <c r="GO67" s="11"/>
      <c r="GP67" s="11"/>
      <c r="GQ67" s="11"/>
      <c r="GR67" s="11"/>
      <c r="GS67" s="11"/>
      <c r="GT67" s="11"/>
      <c r="GU67" s="11"/>
      <c r="GV67" s="11"/>
      <c r="GW67" s="11"/>
      <c r="GX67" s="11"/>
      <c r="GY67" s="11"/>
      <c r="GZ67" s="11"/>
      <c r="HA67" s="11"/>
      <c r="HB67" s="11"/>
      <c r="HC67" s="11"/>
      <c r="HD67" s="11"/>
      <c r="HE67" s="11"/>
      <c r="HF67" s="11"/>
      <c r="HG67" s="11"/>
      <c r="HH67" s="11"/>
      <c r="HI67" s="11"/>
      <c r="HJ67" s="11"/>
      <c r="HK67" s="11"/>
      <c r="HL67" s="11"/>
      <c r="HM67" s="11"/>
      <c r="HN67" s="11"/>
      <c r="HO67" s="11"/>
      <c r="HP67" s="11"/>
      <c r="HQ67" s="11"/>
    </row>
    <row r="68" spans="1:225" ht="13" x14ac:dyDescent="0.3">
      <c r="A68" s="1"/>
      <c r="B68" s="105"/>
      <c r="C68" s="105" t="s">
        <v>14</v>
      </c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</row>
    <row r="69" spans="1:225" ht="12.5" x14ac:dyDescent="0.25">
      <c r="A69" s="1"/>
      <c r="B69" s="100"/>
      <c r="C69" s="101" t="s">
        <v>44</v>
      </c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</row>
    <row r="70" spans="1:225" ht="12.5" x14ac:dyDescent="0.25">
      <c r="A70" s="1"/>
      <c r="B70" s="106">
        <v>605000</v>
      </c>
      <c r="C70" s="65" t="s">
        <v>45</v>
      </c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</row>
    <row r="71" spans="1:225" ht="12.5" x14ac:dyDescent="0.25">
      <c r="A71" s="1"/>
      <c r="B71" s="102">
        <v>606100</v>
      </c>
      <c r="C71" s="67" t="s">
        <v>208</v>
      </c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</row>
    <row r="72" spans="1:225" ht="12.5" x14ac:dyDescent="0.25">
      <c r="A72" s="11"/>
      <c r="B72" s="102">
        <v>606310</v>
      </c>
      <c r="C72" s="67" t="s">
        <v>118</v>
      </c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  <c r="BN72" s="11"/>
      <c r="BO72" s="11"/>
      <c r="BP72" s="11"/>
      <c r="BQ72" s="11"/>
      <c r="BR72" s="11"/>
      <c r="BS72" s="11"/>
      <c r="BT72" s="11"/>
      <c r="BU72" s="11"/>
      <c r="BV72" s="11"/>
      <c r="BW72" s="11"/>
      <c r="BX72" s="11"/>
      <c r="BY72" s="11"/>
      <c r="BZ72" s="11"/>
      <c r="CA72" s="11"/>
      <c r="CB72" s="11"/>
      <c r="CC72" s="11"/>
      <c r="CD72" s="11"/>
      <c r="CE72" s="11"/>
      <c r="CF72" s="11"/>
      <c r="CG72" s="11"/>
      <c r="CH72" s="11"/>
      <c r="CI72" s="11"/>
      <c r="CJ72" s="11"/>
      <c r="CK72" s="11"/>
      <c r="CL72" s="11"/>
      <c r="CM72" s="11"/>
      <c r="CN72" s="11"/>
      <c r="CO72" s="11"/>
      <c r="CP72" s="11"/>
      <c r="CQ72" s="11"/>
      <c r="CR72" s="11"/>
      <c r="CS72" s="11"/>
      <c r="CT72" s="11"/>
      <c r="CU72" s="11"/>
      <c r="CV72" s="11"/>
      <c r="CW72" s="11"/>
      <c r="CX72" s="11"/>
      <c r="CY72" s="11"/>
      <c r="CZ72" s="11"/>
      <c r="DA72" s="11"/>
      <c r="DB72" s="11"/>
      <c r="DC72" s="11"/>
      <c r="DD72" s="11"/>
      <c r="DE72" s="11"/>
      <c r="DF72" s="11"/>
      <c r="DG72" s="11"/>
      <c r="DH72" s="11"/>
      <c r="DI72" s="11"/>
      <c r="DJ72" s="11"/>
      <c r="DK72" s="11"/>
      <c r="DL72" s="11"/>
      <c r="DM72" s="11"/>
      <c r="DN72" s="11"/>
      <c r="DO72" s="11"/>
      <c r="DP72" s="11"/>
      <c r="DQ72" s="11"/>
      <c r="DR72" s="11"/>
      <c r="DS72" s="11"/>
      <c r="DT72" s="11"/>
      <c r="DU72" s="11"/>
      <c r="DV72" s="11"/>
      <c r="DW72" s="11"/>
      <c r="DX72" s="11"/>
      <c r="DY72" s="11"/>
      <c r="DZ72" s="11"/>
      <c r="EA72" s="11"/>
      <c r="EB72" s="11"/>
      <c r="EC72" s="11"/>
      <c r="ED72" s="11"/>
      <c r="EE72" s="11"/>
      <c r="EF72" s="11"/>
      <c r="EG72" s="11"/>
      <c r="EH72" s="11"/>
      <c r="EI72" s="11"/>
      <c r="EJ72" s="11"/>
      <c r="EK72" s="11"/>
      <c r="EL72" s="11"/>
      <c r="EM72" s="11"/>
      <c r="EN72" s="11"/>
      <c r="EO72" s="11"/>
      <c r="EP72" s="11"/>
      <c r="EQ72" s="11"/>
      <c r="ER72" s="11"/>
      <c r="ES72" s="11"/>
      <c r="ET72" s="11"/>
      <c r="EU72" s="11"/>
      <c r="EV72" s="11"/>
      <c r="EW72" s="11"/>
      <c r="EX72" s="11"/>
      <c r="EY72" s="11"/>
      <c r="EZ72" s="11"/>
      <c r="FA72" s="11"/>
      <c r="FB72" s="11"/>
      <c r="FC72" s="11"/>
      <c r="FD72" s="11"/>
      <c r="FE72" s="11"/>
      <c r="FF72" s="11"/>
      <c r="FG72" s="11"/>
      <c r="FH72" s="11"/>
      <c r="FI72" s="11"/>
      <c r="FJ72" s="11"/>
      <c r="FK72" s="11"/>
      <c r="FL72" s="11"/>
      <c r="FM72" s="11"/>
      <c r="FN72" s="11"/>
      <c r="FO72" s="11"/>
      <c r="FP72" s="11"/>
      <c r="FQ72" s="11"/>
      <c r="FR72" s="11"/>
      <c r="FS72" s="11"/>
      <c r="FT72" s="11"/>
      <c r="FU72" s="11"/>
      <c r="FV72" s="11"/>
      <c r="FW72" s="11"/>
      <c r="FX72" s="11"/>
      <c r="FY72" s="11"/>
      <c r="FZ72" s="11"/>
      <c r="GA72" s="11"/>
      <c r="GB72" s="11"/>
      <c r="GC72" s="11"/>
      <c r="GD72" s="11"/>
      <c r="GE72" s="11"/>
      <c r="GF72" s="11"/>
      <c r="GG72" s="11"/>
      <c r="GH72" s="11"/>
      <c r="GI72" s="11"/>
      <c r="GJ72" s="11"/>
      <c r="GK72" s="11"/>
      <c r="GL72" s="11"/>
      <c r="GM72" s="11"/>
      <c r="GN72" s="11"/>
      <c r="GO72" s="11"/>
      <c r="GP72" s="11"/>
      <c r="GQ72" s="11"/>
      <c r="GR72" s="11"/>
      <c r="GS72" s="11"/>
      <c r="GT72" s="11"/>
      <c r="GU72" s="11"/>
      <c r="GV72" s="11"/>
      <c r="GW72" s="11"/>
      <c r="GX72" s="11"/>
      <c r="GY72" s="11"/>
      <c r="GZ72" s="11"/>
      <c r="HA72" s="11"/>
      <c r="HB72" s="11"/>
      <c r="HC72" s="11"/>
      <c r="HD72" s="11"/>
      <c r="HE72" s="11"/>
      <c r="HF72" s="11"/>
      <c r="HG72" s="11"/>
      <c r="HH72" s="11"/>
      <c r="HI72" s="11"/>
      <c r="HJ72" s="11"/>
      <c r="HK72" s="11"/>
      <c r="HL72" s="11"/>
      <c r="HM72" s="11"/>
      <c r="HN72" s="11"/>
      <c r="HO72" s="11"/>
      <c r="HP72" s="11"/>
      <c r="HQ72" s="11"/>
    </row>
    <row r="73" spans="1:225" ht="12.5" x14ac:dyDescent="0.25">
      <c r="A73" s="11"/>
      <c r="B73" s="102">
        <v>606320</v>
      </c>
      <c r="C73" s="67" t="s">
        <v>119</v>
      </c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1"/>
      <c r="BO73" s="11"/>
      <c r="BP73" s="11"/>
      <c r="BQ73" s="11"/>
      <c r="BR73" s="11"/>
      <c r="BS73" s="11"/>
      <c r="BT73" s="11"/>
      <c r="BU73" s="11"/>
      <c r="BV73" s="11"/>
      <c r="BW73" s="11"/>
      <c r="BX73" s="11"/>
      <c r="BY73" s="11"/>
      <c r="BZ73" s="11"/>
      <c r="CA73" s="11"/>
      <c r="CB73" s="11"/>
      <c r="CC73" s="11"/>
      <c r="CD73" s="11"/>
      <c r="CE73" s="11"/>
      <c r="CF73" s="11"/>
      <c r="CG73" s="11"/>
      <c r="CH73" s="11"/>
      <c r="CI73" s="11"/>
      <c r="CJ73" s="11"/>
      <c r="CK73" s="11"/>
      <c r="CL73" s="11"/>
      <c r="CM73" s="11"/>
      <c r="CN73" s="11"/>
      <c r="CO73" s="11"/>
      <c r="CP73" s="11"/>
      <c r="CQ73" s="11"/>
      <c r="CR73" s="11"/>
      <c r="CS73" s="11"/>
      <c r="CT73" s="11"/>
      <c r="CU73" s="11"/>
      <c r="CV73" s="11"/>
      <c r="CW73" s="11"/>
      <c r="CX73" s="11"/>
      <c r="CY73" s="11"/>
      <c r="CZ73" s="11"/>
      <c r="DA73" s="11"/>
      <c r="DB73" s="11"/>
      <c r="DC73" s="11"/>
      <c r="DD73" s="11"/>
      <c r="DE73" s="11"/>
      <c r="DF73" s="11"/>
      <c r="DG73" s="11"/>
      <c r="DH73" s="11"/>
      <c r="DI73" s="11"/>
      <c r="DJ73" s="11"/>
      <c r="DK73" s="11"/>
      <c r="DL73" s="11"/>
      <c r="DM73" s="11"/>
      <c r="DN73" s="11"/>
      <c r="DO73" s="11"/>
      <c r="DP73" s="11"/>
      <c r="DQ73" s="11"/>
      <c r="DR73" s="11"/>
      <c r="DS73" s="11"/>
      <c r="DT73" s="11"/>
      <c r="DU73" s="11"/>
      <c r="DV73" s="11"/>
      <c r="DW73" s="11"/>
      <c r="DX73" s="11"/>
      <c r="DY73" s="11"/>
      <c r="DZ73" s="11"/>
      <c r="EA73" s="11"/>
      <c r="EB73" s="11"/>
      <c r="EC73" s="11"/>
      <c r="ED73" s="11"/>
      <c r="EE73" s="11"/>
      <c r="EF73" s="11"/>
      <c r="EG73" s="11"/>
      <c r="EH73" s="11"/>
      <c r="EI73" s="11"/>
      <c r="EJ73" s="11"/>
      <c r="EK73" s="11"/>
      <c r="EL73" s="11"/>
      <c r="EM73" s="11"/>
      <c r="EN73" s="11"/>
      <c r="EO73" s="11"/>
      <c r="EP73" s="11"/>
      <c r="EQ73" s="11"/>
      <c r="ER73" s="11"/>
      <c r="ES73" s="11"/>
      <c r="ET73" s="11"/>
      <c r="EU73" s="11"/>
      <c r="EV73" s="11"/>
      <c r="EW73" s="11"/>
      <c r="EX73" s="11"/>
      <c r="EY73" s="11"/>
      <c r="EZ73" s="11"/>
      <c r="FA73" s="11"/>
      <c r="FB73" s="11"/>
      <c r="FC73" s="11"/>
      <c r="FD73" s="11"/>
      <c r="FE73" s="11"/>
      <c r="FF73" s="11"/>
      <c r="FG73" s="11"/>
      <c r="FH73" s="11"/>
      <c r="FI73" s="11"/>
      <c r="FJ73" s="11"/>
      <c r="FK73" s="11"/>
      <c r="FL73" s="11"/>
      <c r="FM73" s="11"/>
      <c r="FN73" s="11"/>
      <c r="FO73" s="11"/>
      <c r="FP73" s="11"/>
      <c r="FQ73" s="11"/>
      <c r="FR73" s="11"/>
      <c r="FS73" s="11"/>
      <c r="FT73" s="11"/>
      <c r="FU73" s="11"/>
      <c r="FV73" s="11"/>
      <c r="FW73" s="11"/>
      <c r="FX73" s="11"/>
      <c r="FY73" s="11"/>
      <c r="FZ73" s="11"/>
      <c r="GA73" s="11"/>
      <c r="GB73" s="11"/>
      <c r="GC73" s="11"/>
      <c r="GD73" s="11"/>
      <c r="GE73" s="11"/>
      <c r="GF73" s="11"/>
      <c r="GG73" s="11"/>
      <c r="GH73" s="11"/>
      <c r="GI73" s="11"/>
      <c r="GJ73" s="11"/>
      <c r="GK73" s="11"/>
      <c r="GL73" s="11"/>
      <c r="GM73" s="11"/>
      <c r="GN73" s="11"/>
      <c r="GO73" s="11"/>
      <c r="GP73" s="11"/>
      <c r="GQ73" s="11"/>
      <c r="GR73" s="11"/>
      <c r="GS73" s="11"/>
      <c r="GT73" s="11"/>
      <c r="GU73" s="11"/>
      <c r="GV73" s="11"/>
      <c r="GW73" s="11"/>
      <c r="GX73" s="11"/>
      <c r="GY73" s="11"/>
      <c r="GZ73" s="11"/>
      <c r="HA73" s="11"/>
      <c r="HB73" s="11"/>
      <c r="HC73" s="11"/>
      <c r="HD73" s="11"/>
      <c r="HE73" s="11"/>
      <c r="HF73" s="11"/>
      <c r="HG73" s="11"/>
      <c r="HH73" s="11"/>
      <c r="HI73" s="11"/>
      <c r="HJ73" s="11"/>
      <c r="HK73" s="11"/>
      <c r="HL73" s="11"/>
      <c r="HM73" s="11"/>
      <c r="HN73" s="11"/>
      <c r="HO73" s="11"/>
      <c r="HP73" s="11"/>
      <c r="HQ73" s="11"/>
    </row>
    <row r="74" spans="1:225" ht="12.5" x14ac:dyDescent="0.25">
      <c r="A74" s="1"/>
      <c r="B74" s="102">
        <v>606400</v>
      </c>
      <c r="C74" s="67" t="s">
        <v>15</v>
      </c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</row>
    <row r="75" spans="1:225" s="24" customFormat="1" ht="12.5" x14ac:dyDescent="0.25">
      <c r="A75" s="23"/>
      <c r="B75" s="106">
        <v>606800</v>
      </c>
      <c r="C75" s="65" t="s">
        <v>16</v>
      </c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  <c r="BE75" s="23"/>
      <c r="BF75" s="23"/>
      <c r="BG75" s="23"/>
      <c r="BH75" s="23"/>
      <c r="BI75" s="23"/>
      <c r="BJ75" s="23"/>
      <c r="BK75" s="23"/>
      <c r="BL75" s="23"/>
      <c r="BM75" s="23"/>
      <c r="BN75" s="23"/>
      <c r="BO75" s="23"/>
      <c r="BP75" s="23"/>
      <c r="BQ75" s="23"/>
      <c r="BR75" s="23"/>
      <c r="BS75" s="23"/>
      <c r="BT75" s="23"/>
      <c r="BU75" s="23"/>
      <c r="BV75" s="23"/>
      <c r="BW75" s="23"/>
      <c r="BX75" s="23"/>
      <c r="BY75" s="23"/>
      <c r="BZ75" s="23"/>
      <c r="CA75" s="23"/>
      <c r="CB75" s="23"/>
      <c r="CC75" s="23"/>
      <c r="CD75" s="23"/>
      <c r="CE75" s="23"/>
      <c r="CF75" s="23"/>
      <c r="CG75" s="23"/>
      <c r="CH75" s="23"/>
      <c r="CI75" s="23"/>
      <c r="CJ75" s="23"/>
      <c r="CK75" s="23"/>
      <c r="CL75" s="23"/>
      <c r="CM75" s="23"/>
      <c r="CN75" s="23"/>
      <c r="CO75" s="23"/>
      <c r="CP75" s="23"/>
      <c r="CQ75" s="23"/>
      <c r="CR75" s="23"/>
      <c r="CS75" s="23"/>
      <c r="CT75" s="23"/>
      <c r="CU75" s="23"/>
      <c r="CV75" s="23"/>
      <c r="CW75" s="23"/>
      <c r="CX75" s="23"/>
      <c r="CY75" s="23"/>
      <c r="CZ75" s="23"/>
      <c r="DA75" s="23"/>
      <c r="DB75" s="23"/>
      <c r="DC75" s="23"/>
      <c r="DD75" s="23"/>
      <c r="DE75" s="23"/>
      <c r="DF75" s="23"/>
      <c r="DG75" s="23"/>
      <c r="DH75" s="23"/>
      <c r="DI75" s="23"/>
      <c r="DJ75" s="23"/>
      <c r="DK75" s="23"/>
      <c r="DL75" s="23"/>
      <c r="DM75" s="23"/>
      <c r="DN75" s="23"/>
      <c r="DO75" s="23"/>
      <c r="DP75" s="23"/>
      <c r="DQ75" s="23"/>
      <c r="DR75" s="23"/>
      <c r="DS75" s="23"/>
      <c r="DT75" s="23"/>
      <c r="DU75" s="23"/>
      <c r="DV75" s="23"/>
      <c r="DW75" s="23"/>
      <c r="DX75" s="23"/>
      <c r="DY75" s="23"/>
      <c r="DZ75" s="23"/>
      <c r="EA75" s="23"/>
      <c r="EB75" s="23"/>
      <c r="EC75" s="23"/>
      <c r="ED75" s="23"/>
      <c r="EE75" s="23"/>
      <c r="EF75" s="23"/>
      <c r="EG75" s="23"/>
      <c r="EH75" s="23"/>
      <c r="EI75" s="23"/>
      <c r="EJ75" s="23"/>
      <c r="EK75" s="23"/>
      <c r="EL75" s="23"/>
      <c r="EM75" s="23"/>
      <c r="EN75" s="23"/>
      <c r="EO75" s="23"/>
      <c r="EP75" s="23"/>
      <c r="EQ75" s="23"/>
      <c r="ER75" s="23"/>
      <c r="ES75" s="23"/>
      <c r="ET75" s="23"/>
      <c r="EU75" s="23"/>
      <c r="EV75" s="23"/>
      <c r="EW75" s="23"/>
      <c r="EX75" s="23"/>
      <c r="EY75" s="23"/>
      <c r="EZ75" s="23"/>
      <c r="FA75" s="23"/>
      <c r="FB75" s="23"/>
      <c r="FC75" s="23"/>
      <c r="FD75" s="23"/>
      <c r="FE75" s="23"/>
      <c r="FF75" s="23"/>
      <c r="FG75" s="23"/>
      <c r="FH75" s="23"/>
      <c r="FI75" s="23"/>
      <c r="FJ75" s="23"/>
      <c r="FK75" s="23"/>
      <c r="FL75" s="23"/>
      <c r="FM75" s="23"/>
      <c r="FN75" s="23"/>
      <c r="FO75" s="23"/>
      <c r="FP75" s="23"/>
      <c r="FQ75" s="23"/>
      <c r="FR75" s="23"/>
      <c r="FS75" s="23"/>
      <c r="FT75" s="23"/>
      <c r="FU75" s="23"/>
      <c r="FV75" s="23"/>
      <c r="FW75" s="23"/>
      <c r="FX75" s="23"/>
      <c r="FY75" s="23"/>
      <c r="FZ75" s="23"/>
      <c r="GA75" s="23"/>
      <c r="GB75" s="23"/>
      <c r="GC75" s="23"/>
      <c r="GD75" s="23"/>
      <c r="GE75" s="23"/>
      <c r="GF75" s="23"/>
      <c r="GG75" s="23"/>
      <c r="GH75" s="23"/>
      <c r="GI75" s="23"/>
      <c r="GJ75" s="23"/>
      <c r="GK75" s="23"/>
      <c r="GL75" s="23"/>
      <c r="GM75" s="23"/>
      <c r="GN75" s="23"/>
      <c r="GO75" s="23"/>
      <c r="GP75" s="23"/>
      <c r="GQ75" s="23"/>
      <c r="GR75" s="23"/>
      <c r="GS75" s="23"/>
      <c r="GT75" s="23"/>
      <c r="GU75" s="23"/>
      <c r="GV75" s="23"/>
      <c r="GW75" s="23"/>
      <c r="GX75" s="23"/>
      <c r="GY75" s="23"/>
      <c r="GZ75" s="23"/>
      <c r="HA75" s="23"/>
      <c r="HB75" s="23"/>
      <c r="HC75" s="23"/>
      <c r="HD75" s="23"/>
      <c r="HE75" s="23"/>
      <c r="HF75" s="23"/>
      <c r="HG75" s="23"/>
      <c r="HH75" s="23"/>
      <c r="HI75" s="23"/>
      <c r="HJ75" s="23"/>
      <c r="HK75" s="23"/>
      <c r="HL75" s="23"/>
      <c r="HM75" s="23"/>
      <c r="HN75" s="23"/>
      <c r="HO75" s="23"/>
      <c r="HP75" s="23"/>
      <c r="HQ75" s="23"/>
    </row>
    <row r="76" spans="1:225" s="24" customFormat="1" ht="12.5" x14ac:dyDescent="0.25">
      <c r="A76" s="23"/>
      <c r="B76" s="106">
        <v>606810</v>
      </c>
      <c r="C76" s="65" t="s">
        <v>46</v>
      </c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  <c r="BE76" s="23"/>
      <c r="BF76" s="23"/>
      <c r="BG76" s="23"/>
      <c r="BH76" s="23"/>
      <c r="BI76" s="23"/>
      <c r="BJ76" s="23"/>
      <c r="BK76" s="23"/>
      <c r="BL76" s="23"/>
      <c r="BM76" s="23"/>
      <c r="BN76" s="23"/>
      <c r="BO76" s="23"/>
      <c r="BP76" s="23"/>
      <c r="BQ76" s="23"/>
      <c r="BR76" s="23"/>
      <c r="BS76" s="23"/>
      <c r="BT76" s="23"/>
      <c r="BU76" s="23"/>
      <c r="BV76" s="23"/>
      <c r="BW76" s="23"/>
      <c r="BX76" s="23"/>
      <c r="BY76" s="23"/>
      <c r="BZ76" s="23"/>
      <c r="CA76" s="23"/>
      <c r="CB76" s="23"/>
      <c r="CC76" s="23"/>
      <c r="CD76" s="23"/>
      <c r="CE76" s="23"/>
      <c r="CF76" s="23"/>
      <c r="CG76" s="23"/>
      <c r="CH76" s="23"/>
      <c r="CI76" s="23"/>
      <c r="CJ76" s="23"/>
      <c r="CK76" s="23"/>
      <c r="CL76" s="23"/>
      <c r="CM76" s="23"/>
      <c r="CN76" s="23"/>
      <c r="CO76" s="23"/>
      <c r="CP76" s="23"/>
      <c r="CQ76" s="23"/>
      <c r="CR76" s="23"/>
      <c r="CS76" s="23"/>
      <c r="CT76" s="23"/>
      <c r="CU76" s="23"/>
      <c r="CV76" s="23"/>
      <c r="CW76" s="23"/>
      <c r="CX76" s="23"/>
      <c r="CY76" s="23"/>
      <c r="CZ76" s="23"/>
      <c r="DA76" s="23"/>
      <c r="DB76" s="23"/>
      <c r="DC76" s="23"/>
      <c r="DD76" s="23"/>
      <c r="DE76" s="23"/>
      <c r="DF76" s="23"/>
      <c r="DG76" s="23"/>
      <c r="DH76" s="23"/>
      <c r="DI76" s="23"/>
      <c r="DJ76" s="23"/>
      <c r="DK76" s="23"/>
      <c r="DL76" s="23"/>
      <c r="DM76" s="23"/>
      <c r="DN76" s="23"/>
      <c r="DO76" s="23"/>
      <c r="DP76" s="23"/>
      <c r="DQ76" s="23"/>
      <c r="DR76" s="23"/>
      <c r="DS76" s="23"/>
      <c r="DT76" s="23"/>
      <c r="DU76" s="23"/>
      <c r="DV76" s="23"/>
      <c r="DW76" s="23"/>
      <c r="DX76" s="23"/>
      <c r="DY76" s="23"/>
      <c r="DZ76" s="23"/>
      <c r="EA76" s="23"/>
      <c r="EB76" s="23"/>
      <c r="EC76" s="23"/>
      <c r="ED76" s="23"/>
      <c r="EE76" s="23"/>
      <c r="EF76" s="23"/>
      <c r="EG76" s="23"/>
      <c r="EH76" s="23"/>
      <c r="EI76" s="23"/>
      <c r="EJ76" s="23"/>
      <c r="EK76" s="23"/>
      <c r="EL76" s="23"/>
      <c r="EM76" s="23"/>
      <c r="EN76" s="23"/>
      <c r="EO76" s="23"/>
      <c r="EP76" s="23"/>
      <c r="EQ76" s="23"/>
      <c r="ER76" s="23"/>
      <c r="ES76" s="23"/>
      <c r="ET76" s="23"/>
      <c r="EU76" s="23"/>
      <c r="EV76" s="23"/>
      <c r="EW76" s="23"/>
      <c r="EX76" s="23"/>
      <c r="EY76" s="23"/>
      <c r="EZ76" s="23"/>
      <c r="FA76" s="23"/>
      <c r="FB76" s="23"/>
      <c r="FC76" s="23"/>
      <c r="FD76" s="23"/>
      <c r="FE76" s="23"/>
      <c r="FF76" s="23"/>
      <c r="FG76" s="23"/>
      <c r="FH76" s="23"/>
      <c r="FI76" s="23"/>
      <c r="FJ76" s="23"/>
      <c r="FK76" s="23"/>
      <c r="FL76" s="23"/>
      <c r="FM76" s="23"/>
      <c r="FN76" s="23"/>
      <c r="FO76" s="23"/>
      <c r="FP76" s="23"/>
      <c r="FQ76" s="23"/>
      <c r="FR76" s="23"/>
      <c r="FS76" s="23"/>
      <c r="FT76" s="23"/>
      <c r="FU76" s="23"/>
      <c r="FV76" s="23"/>
      <c r="FW76" s="23"/>
      <c r="FX76" s="23"/>
      <c r="FY76" s="23"/>
      <c r="FZ76" s="23"/>
      <c r="GA76" s="23"/>
      <c r="GB76" s="23"/>
      <c r="GC76" s="23"/>
      <c r="GD76" s="23"/>
      <c r="GE76" s="23"/>
      <c r="GF76" s="23"/>
      <c r="GG76" s="23"/>
      <c r="GH76" s="23"/>
      <c r="GI76" s="23"/>
      <c r="GJ76" s="23"/>
      <c r="GK76" s="23"/>
      <c r="GL76" s="23"/>
      <c r="GM76" s="23"/>
      <c r="GN76" s="23"/>
      <c r="GO76" s="23"/>
      <c r="GP76" s="23"/>
      <c r="GQ76" s="23"/>
      <c r="GR76" s="23"/>
      <c r="GS76" s="23"/>
      <c r="GT76" s="23"/>
      <c r="GU76" s="23"/>
      <c r="GV76" s="23"/>
      <c r="GW76" s="23"/>
      <c r="GX76" s="23"/>
      <c r="GY76" s="23"/>
      <c r="GZ76" s="23"/>
      <c r="HA76" s="23"/>
      <c r="HB76" s="23"/>
      <c r="HC76" s="23"/>
      <c r="HD76" s="23"/>
      <c r="HE76" s="23"/>
      <c r="HF76" s="23"/>
      <c r="HG76" s="23"/>
      <c r="HH76" s="23"/>
      <c r="HI76" s="23"/>
      <c r="HJ76" s="23"/>
      <c r="HK76" s="23"/>
      <c r="HL76" s="23"/>
      <c r="HM76" s="23"/>
      <c r="HN76" s="23"/>
      <c r="HO76" s="23"/>
      <c r="HP76" s="23"/>
      <c r="HQ76" s="23"/>
    </row>
    <row r="77" spans="1:225" s="24" customFormat="1" ht="12.5" x14ac:dyDescent="0.25">
      <c r="A77" s="23"/>
      <c r="B77" s="106">
        <v>606830</v>
      </c>
      <c r="C77" s="65" t="s">
        <v>47</v>
      </c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  <c r="AX77" s="23"/>
      <c r="AY77" s="23"/>
      <c r="AZ77" s="23"/>
      <c r="BA77" s="23"/>
      <c r="BB77" s="23"/>
      <c r="BC77" s="23"/>
      <c r="BD77" s="23"/>
      <c r="BE77" s="23"/>
      <c r="BF77" s="23"/>
      <c r="BG77" s="23"/>
      <c r="BH77" s="23"/>
      <c r="BI77" s="23"/>
      <c r="BJ77" s="23"/>
      <c r="BK77" s="23"/>
      <c r="BL77" s="23"/>
      <c r="BM77" s="23"/>
      <c r="BN77" s="23"/>
      <c r="BO77" s="23"/>
      <c r="BP77" s="23"/>
      <c r="BQ77" s="23"/>
      <c r="BR77" s="23"/>
      <c r="BS77" s="23"/>
      <c r="BT77" s="23"/>
      <c r="BU77" s="23"/>
      <c r="BV77" s="23"/>
      <c r="BW77" s="23"/>
      <c r="BX77" s="23"/>
      <c r="BY77" s="23"/>
      <c r="BZ77" s="23"/>
      <c r="CA77" s="23"/>
      <c r="CB77" s="23"/>
      <c r="CC77" s="23"/>
      <c r="CD77" s="23"/>
      <c r="CE77" s="23"/>
      <c r="CF77" s="23"/>
      <c r="CG77" s="23"/>
      <c r="CH77" s="23"/>
      <c r="CI77" s="23"/>
      <c r="CJ77" s="23"/>
      <c r="CK77" s="23"/>
      <c r="CL77" s="23"/>
      <c r="CM77" s="23"/>
      <c r="CN77" s="23"/>
      <c r="CO77" s="23"/>
      <c r="CP77" s="23"/>
      <c r="CQ77" s="23"/>
      <c r="CR77" s="23"/>
      <c r="CS77" s="23"/>
      <c r="CT77" s="23"/>
      <c r="CU77" s="23"/>
      <c r="CV77" s="23"/>
      <c r="CW77" s="23"/>
      <c r="CX77" s="23"/>
      <c r="CY77" s="23"/>
      <c r="CZ77" s="23"/>
      <c r="DA77" s="23"/>
      <c r="DB77" s="23"/>
      <c r="DC77" s="23"/>
      <c r="DD77" s="23"/>
      <c r="DE77" s="23"/>
      <c r="DF77" s="23"/>
      <c r="DG77" s="23"/>
      <c r="DH77" s="23"/>
      <c r="DI77" s="23"/>
      <c r="DJ77" s="23"/>
      <c r="DK77" s="23"/>
      <c r="DL77" s="23"/>
      <c r="DM77" s="23"/>
      <c r="DN77" s="23"/>
      <c r="DO77" s="23"/>
      <c r="DP77" s="23"/>
      <c r="DQ77" s="23"/>
      <c r="DR77" s="23"/>
      <c r="DS77" s="23"/>
      <c r="DT77" s="23"/>
      <c r="DU77" s="23"/>
      <c r="DV77" s="23"/>
      <c r="DW77" s="23"/>
      <c r="DX77" s="23"/>
      <c r="DY77" s="23"/>
      <c r="DZ77" s="23"/>
      <c r="EA77" s="23"/>
      <c r="EB77" s="23"/>
      <c r="EC77" s="23"/>
      <c r="ED77" s="23"/>
      <c r="EE77" s="23"/>
      <c r="EF77" s="23"/>
      <c r="EG77" s="23"/>
      <c r="EH77" s="23"/>
      <c r="EI77" s="23"/>
      <c r="EJ77" s="23"/>
      <c r="EK77" s="23"/>
      <c r="EL77" s="23"/>
      <c r="EM77" s="23"/>
      <c r="EN77" s="23"/>
      <c r="EO77" s="23"/>
      <c r="EP77" s="23"/>
      <c r="EQ77" s="23"/>
      <c r="ER77" s="23"/>
      <c r="ES77" s="23"/>
      <c r="ET77" s="23"/>
      <c r="EU77" s="23"/>
      <c r="EV77" s="23"/>
      <c r="EW77" s="23"/>
      <c r="EX77" s="23"/>
      <c r="EY77" s="23"/>
      <c r="EZ77" s="23"/>
      <c r="FA77" s="23"/>
      <c r="FB77" s="23"/>
      <c r="FC77" s="23"/>
      <c r="FD77" s="23"/>
      <c r="FE77" s="23"/>
      <c r="FF77" s="23"/>
      <c r="FG77" s="23"/>
      <c r="FH77" s="23"/>
      <c r="FI77" s="23"/>
      <c r="FJ77" s="23"/>
      <c r="FK77" s="23"/>
      <c r="FL77" s="23"/>
      <c r="FM77" s="23"/>
      <c r="FN77" s="23"/>
      <c r="FO77" s="23"/>
      <c r="FP77" s="23"/>
      <c r="FQ77" s="23"/>
      <c r="FR77" s="23"/>
      <c r="FS77" s="23"/>
      <c r="FT77" s="23"/>
      <c r="FU77" s="23"/>
      <c r="FV77" s="23"/>
      <c r="FW77" s="23"/>
      <c r="FX77" s="23"/>
      <c r="FY77" s="23"/>
      <c r="FZ77" s="23"/>
      <c r="GA77" s="23"/>
      <c r="GB77" s="23"/>
      <c r="GC77" s="23"/>
      <c r="GD77" s="23"/>
      <c r="GE77" s="23"/>
      <c r="GF77" s="23"/>
      <c r="GG77" s="23"/>
      <c r="GH77" s="23"/>
      <c r="GI77" s="23"/>
      <c r="GJ77" s="23"/>
      <c r="GK77" s="23"/>
      <c r="GL77" s="23"/>
      <c r="GM77" s="23"/>
      <c r="GN77" s="23"/>
      <c r="GO77" s="23"/>
      <c r="GP77" s="23"/>
      <c r="GQ77" s="23"/>
      <c r="GR77" s="23"/>
      <c r="GS77" s="23"/>
      <c r="GT77" s="23"/>
      <c r="GU77" s="23"/>
      <c r="GV77" s="23"/>
      <c r="GW77" s="23"/>
      <c r="GX77" s="23"/>
      <c r="GY77" s="23"/>
      <c r="GZ77" s="23"/>
      <c r="HA77" s="23"/>
      <c r="HB77" s="23"/>
      <c r="HC77" s="23"/>
      <c r="HD77" s="23"/>
      <c r="HE77" s="23"/>
      <c r="HF77" s="23"/>
      <c r="HG77" s="23"/>
      <c r="HH77" s="23"/>
      <c r="HI77" s="23"/>
      <c r="HJ77" s="23"/>
      <c r="HK77" s="23"/>
      <c r="HL77" s="23"/>
      <c r="HM77" s="23"/>
      <c r="HN77" s="23"/>
      <c r="HO77" s="23"/>
      <c r="HP77" s="23"/>
      <c r="HQ77" s="23"/>
    </row>
    <row r="78" spans="1:225" ht="12.5" x14ac:dyDescent="0.25">
      <c r="A78" s="1"/>
      <c r="B78" s="106">
        <v>606840</v>
      </c>
      <c r="C78" s="65" t="s">
        <v>48</v>
      </c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1"/>
      <c r="GM78" s="1"/>
      <c r="GN78" s="1"/>
      <c r="GO78" s="1"/>
      <c r="GP78" s="1"/>
      <c r="GQ78" s="1"/>
      <c r="GR78" s="1"/>
      <c r="GS78" s="1"/>
      <c r="GT78" s="1"/>
      <c r="GU78" s="1"/>
      <c r="GV78" s="1"/>
      <c r="GW78" s="1"/>
      <c r="GX78" s="1"/>
      <c r="GY78" s="1"/>
      <c r="GZ78" s="1"/>
      <c r="HA78" s="1"/>
      <c r="HB78" s="1"/>
      <c r="HC78" s="1"/>
      <c r="HD78" s="1"/>
      <c r="HE78" s="1"/>
      <c r="HF78" s="1"/>
      <c r="HG78" s="1"/>
      <c r="HH78" s="1"/>
      <c r="HI78" s="1"/>
      <c r="HJ78" s="1"/>
      <c r="HK78" s="1"/>
      <c r="HL78" s="1"/>
      <c r="HM78" s="1"/>
      <c r="HN78" s="1"/>
      <c r="HO78" s="1"/>
      <c r="HP78" s="1"/>
      <c r="HQ78" s="1"/>
    </row>
    <row r="79" spans="1:225" s="82" customFormat="1" ht="12.5" x14ac:dyDescent="0.25">
      <c r="A79" s="11"/>
      <c r="B79" s="92">
        <v>607000</v>
      </c>
      <c r="C79" s="93" t="s">
        <v>184</v>
      </c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11"/>
      <c r="BQ79" s="11"/>
      <c r="BR79" s="11"/>
      <c r="BS79" s="11"/>
      <c r="BT79" s="11"/>
      <c r="BU79" s="11"/>
      <c r="BV79" s="11"/>
      <c r="BW79" s="11"/>
      <c r="BX79" s="11"/>
      <c r="BY79" s="11"/>
      <c r="BZ79" s="11"/>
      <c r="CA79" s="11"/>
      <c r="CB79" s="11"/>
      <c r="CC79" s="11"/>
      <c r="CD79" s="11"/>
      <c r="CE79" s="11"/>
      <c r="CF79" s="11"/>
      <c r="CG79" s="11"/>
      <c r="CH79" s="11"/>
      <c r="CI79" s="11"/>
      <c r="CJ79" s="11"/>
      <c r="CK79" s="11"/>
      <c r="CL79" s="11"/>
      <c r="CM79" s="11"/>
      <c r="CN79" s="11"/>
      <c r="CO79" s="11"/>
      <c r="CP79" s="11"/>
      <c r="CQ79" s="11"/>
      <c r="CR79" s="11"/>
      <c r="CS79" s="11"/>
      <c r="CT79" s="11"/>
      <c r="CU79" s="11"/>
      <c r="CV79" s="11"/>
      <c r="CW79" s="11"/>
      <c r="CX79" s="11"/>
      <c r="CY79" s="11"/>
      <c r="CZ79" s="11"/>
      <c r="DA79" s="11"/>
      <c r="DB79" s="11"/>
      <c r="DC79" s="11"/>
      <c r="DD79" s="11"/>
      <c r="DE79" s="11"/>
      <c r="DF79" s="11"/>
      <c r="DG79" s="11"/>
      <c r="DH79" s="11"/>
      <c r="DI79" s="11"/>
      <c r="DJ79" s="11"/>
      <c r="DK79" s="11"/>
      <c r="DL79" s="11"/>
      <c r="DM79" s="11"/>
      <c r="DN79" s="11"/>
      <c r="DO79" s="11"/>
      <c r="DP79" s="11"/>
      <c r="DQ79" s="11"/>
      <c r="DR79" s="11"/>
      <c r="DS79" s="11"/>
      <c r="DT79" s="11"/>
      <c r="DU79" s="11"/>
      <c r="DV79" s="11"/>
      <c r="DW79" s="11"/>
      <c r="DX79" s="11"/>
      <c r="DY79" s="11"/>
      <c r="DZ79" s="11"/>
      <c r="EA79" s="11"/>
      <c r="EB79" s="11"/>
      <c r="EC79" s="11"/>
      <c r="ED79" s="11"/>
      <c r="EE79" s="11"/>
      <c r="EF79" s="11"/>
      <c r="EG79" s="11"/>
      <c r="EH79" s="11"/>
      <c r="EI79" s="11"/>
      <c r="EJ79" s="11"/>
      <c r="EK79" s="11"/>
      <c r="EL79" s="11"/>
      <c r="EM79" s="11"/>
      <c r="EN79" s="11"/>
      <c r="EO79" s="11"/>
      <c r="EP79" s="11"/>
      <c r="EQ79" s="11"/>
      <c r="ER79" s="11"/>
      <c r="ES79" s="11"/>
      <c r="ET79" s="11"/>
      <c r="EU79" s="11"/>
      <c r="EV79" s="11"/>
      <c r="EW79" s="11"/>
      <c r="EX79" s="11"/>
      <c r="EY79" s="11"/>
      <c r="EZ79" s="11"/>
      <c r="FA79" s="11"/>
      <c r="FB79" s="11"/>
      <c r="FC79" s="11"/>
      <c r="FD79" s="11"/>
      <c r="FE79" s="11"/>
      <c r="FF79" s="11"/>
      <c r="FG79" s="11"/>
      <c r="FH79" s="11"/>
      <c r="FI79" s="11"/>
      <c r="FJ79" s="11"/>
      <c r="FK79" s="11"/>
      <c r="FL79" s="11"/>
      <c r="FM79" s="11"/>
      <c r="FN79" s="11"/>
      <c r="FO79" s="11"/>
      <c r="FP79" s="11"/>
      <c r="FQ79" s="11"/>
      <c r="FR79" s="11"/>
      <c r="FS79" s="11"/>
      <c r="FT79" s="11"/>
      <c r="FU79" s="11"/>
      <c r="FV79" s="11"/>
      <c r="FW79" s="11"/>
      <c r="FX79" s="11"/>
      <c r="FY79" s="11"/>
      <c r="FZ79" s="11"/>
      <c r="GA79" s="11"/>
      <c r="GB79" s="11"/>
      <c r="GC79" s="11"/>
      <c r="GD79" s="11"/>
      <c r="GE79" s="11"/>
      <c r="GF79" s="11"/>
      <c r="GG79" s="11"/>
      <c r="GH79" s="11"/>
      <c r="GI79" s="11"/>
      <c r="GJ79" s="11"/>
      <c r="GK79" s="11"/>
      <c r="GL79" s="11"/>
      <c r="GM79" s="11"/>
      <c r="GN79" s="11"/>
      <c r="GO79" s="11"/>
      <c r="GP79" s="11"/>
      <c r="GQ79" s="11"/>
      <c r="GR79" s="11"/>
      <c r="GS79" s="11"/>
      <c r="GT79" s="11"/>
      <c r="GU79" s="11"/>
      <c r="GV79" s="11"/>
      <c r="GW79" s="11"/>
      <c r="GX79" s="11"/>
      <c r="GY79" s="11"/>
      <c r="GZ79" s="11"/>
      <c r="HA79" s="11"/>
      <c r="HB79" s="11"/>
      <c r="HC79" s="11"/>
      <c r="HD79" s="11"/>
      <c r="HE79" s="11"/>
      <c r="HF79" s="11"/>
      <c r="HG79" s="11"/>
      <c r="HH79" s="11"/>
      <c r="HI79" s="11"/>
      <c r="HJ79" s="11"/>
      <c r="HK79" s="11"/>
      <c r="HL79" s="11"/>
      <c r="HM79" s="11"/>
      <c r="HN79" s="11"/>
      <c r="HO79" s="11"/>
      <c r="HP79" s="11"/>
      <c r="HQ79" s="11"/>
    </row>
    <row r="80" spans="1:225" ht="12.5" x14ac:dyDescent="0.25">
      <c r="A80" s="1"/>
      <c r="B80" s="107"/>
      <c r="C80" s="101" t="s">
        <v>17</v>
      </c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</row>
    <row r="81" spans="1:225" ht="12.5" x14ac:dyDescent="0.25">
      <c r="A81" s="1"/>
      <c r="B81" s="100"/>
      <c r="C81" s="101" t="s">
        <v>18</v>
      </c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</row>
    <row r="82" spans="1:225" s="22" customFormat="1" ht="12.5" x14ac:dyDescent="0.25">
      <c r="A82" s="11"/>
      <c r="B82" s="102">
        <v>613210</v>
      </c>
      <c r="C82" s="67" t="s">
        <v>132</v>
      </c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  <c r="BN82" s="11"/>
      <c r="BO82" s="11"/>
      <c r="BP82" s="11"/>
      <c r="BQ82" s="11"/>
      <c r="BR82" s="11"/>
      <c r="BS82" s="11"/>
      <c r="BT82" s="11"/>
      <c r="BU82" s="11"/>
      <c r="BV82" s="11"/>
      <c r="BW82" s="11"/>
      <c r="BX82" s="11"/>
      <c r="BY82" s="11"/>
      <c r="BZ82" s="11"/>
      <c r="CA82" s="11"/>
      <c r="CB82" s="11"/>
      <c r="CC82" s="11"/>
      <c r="CD82" s="11"/>
      <c r="CE82" s="11"/>
      <c r="CF82" s="11"/>
      <c r="CG82" s="11"/>
      <c r="CH82" s="11"/>
      <c r="CI82" s="11"/>
      <c r="CJ82" s="11"/>
      <c r="CK82" s="11"/>
      <c r="CL82" s="11"/>
      <c r="CM82" s="11"/>
      <c r="CN82" s="11"/>
      <c r="CO82" s="11"/>
      <c r="CP82" s="11"/>
      <c r="CQ82" s="11"/>
      <c r="CR82" s="11"/>
      <c r="CS82" s="11"/>
      <c r="CT82" s="11"/>
      <c r="CU82" s="11"/>
      <c r="CV82" s="11"/>
      <c r="CW82" s="11"/>
      <c r="CX82" s="11"/>
      <c r="CY82" s="11"/>
      <c r="CZ82" s="11"/>
      <c r="DA82" s="11"/>
      <c r="DB82" s="11"/>
      <c r="DC82" s="11"/>
      <c r="DD82" s="11"/>
      <c r="DE82" s="11"/>
      <c r="DF82" s="11"/>
      <c r="DG82" s="11"/>
      <c r="DH82" s="11"/>
      <c r="DI82" s="11"/>
      <c r="DJ82" s="11"/>
      <c r="DK82" s="11"/>
      <c r="DL82" s="11"/>
      <c r="DM82" s="11"/>
      <c r="DN82" s="11"/>
      <c r="DO82" s="11"/>
      <c r="DP82" s="11"/>
      <c r="DQ82" s="11"/>
      <c r="DR82" s="11"/>
      <c r="DS82" s="11"/>
      <c r="DT82" s="11"/>
      <c r="DU82" s="11"/>
      <c r="DV82" s="11"/>
      <c r="DW82" s="11"/>
      <c r="DX82" s="11"/>
      <c r="DY82" s="11"/>
      <c r="DZ82" s="11"/>
      <c r="EA82" s="11"/>
      <c r="EB82" s="11"/>
      <c r="EC82" s="11"/>
      <c r="ED82" s="11"/>
      <c r="EE82" s="11"/>
      <c r="EF82" s="11"/>
      <c r="EG82" s="11"/>
      <c r="EH82" s="11"/>
      <c r="EI82" s="11"/>
      <c r="EJ82" s="11"/>
      <c r="EK82" s="11"/>
      <c r="EL82" s="11"/>
      <c r="EM82" s="11"/>
      <c r="EN82" s="11"/>
      <c r="EO82" s="11"/>
      <c r="EP82" s="11"/>
      <c r="EQ82" s="11"/>
      <c r="ER82" s="11"/>
      <c r="ES82" s="11"/>
      <c r="ET82" s="11"/>
      <c r="EU82" s="11"/>
      <c r="EV82" s="11"/>
      <c r="EW82" s="11"/>
      <c r="EX82" s="11"/>
      <c r="EY82" s="11"/>
      <c r="EZ82" s="11"/>
      <c r="FA82" s="11"/>
      <c r="FB82" s="11"/>
      <c r="FC82" s="11"/>
      <c r="FD82" s="11"/>
      <c r="FE82" s="11"/>
      <c r="FF82" s="11"/>
      <c r="FG82" s="11"/>
      <c r="FH82" s="11"/>
      <c r="FI82" s="11"/>
      <c r="FJ82" s="11"/>
      <c r="FK82" s="11"/>
      <c r="FL82" s="11"/>
      <c r="FM82" s="11"/>
      <c r="FN82" s="11"/>
      <c r="FO82" s="11"/>
      <c r="FP82" s="11"/>
      <c r="FQ82" s="11"/>
      <c r="FR82" s="11"/>
      <c r="FS82" s="11"/>
      <c r="FT82" s="11"/>
      <c r="FU82" s="11"/>
      <c r="FV82" s="11"/>
      <c r="FW82" s="11"/>
      <c r="FX82" s="11"/>
      <c r="FY82" s="11"/>
      <c r="FZ82" s="11"/>
      <c r="GA82" s="11"/>
      <c r="GB82" s="11"/>
      <c r="GC82" s="11"/>
      <c r="GD82" s="11"/>
      <c r="GE82" s="11"/>
      <c r="GF82" s="11"/>
      <c r="GG82" s="11"/>
      <c r="GH82" s="11"/>
      <c r="GI82" s="11"/>
      <c r="GJ82" s="11"/>
      <c r="GK82" s="11"/>
      <c r="GL82" s="11"/>
      <c r="GM82" s="11"/>
      <c r="GN82" s="11"/>
      <c r="GO82" s="11"/>
      <c r="GP82" s="11"/>
      <c r="GQ82" s="11"/>
      <c r="GR82" s="11"/>
      <c r="GS82" s="11"/>
      <c r="GT82" s="11"/>
      <c r="GU82" s="11"/>
      <c r="GV82" s="11"/>
      <c r="GW82" s="11"/>
      <c r="GX82" s="11"/>
      <c r="GY82" s="11"/>
      <c r="GZ82" s="11"/>
      <c r="HA82" s="11"/>
      <c r="HB82" s="11"/>
      <c r="HC82" s="11"/>
      <c r="HD82" s="11"/>
      <c r="HE82" s="11"/>
      <c r="HF82" s="11"/>
      <c r="HG82" s="11"/>
      <c r="HH82" s="11"/>
      <c r="HI82" s="11"/>
      <c r="HJ82" s="11"/>
      <c r="HK82" s="11"/>
      <c r="HL82" s="11"/>
      <c r="HM82" s="11"/>
      <c r="HN82" s="11"/>
      <c r="HO82" s="11"/>
      <c r="HP82" s="11"/>
      <c r="HQ82" s="11"/>
    </row>
    <row r="83" spans="1:225" s="82" customFormat="1" ht="12.5" x14ac:dyDescent="0.25">
      <c r="A83" s="11"/>
      <c r="B83" s="102">
        <v>613220</v>
      </c>
      <c r="C83" s="67" t="s">
        <v>133</v>
      </c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1"/>
      <c r="BS83" s="11"/>
      <c r="BT83" s="11"/>
      <c r="BU83" s="11"/>
      <c r="BV83" s="11"/>
      <c r="BW83" s="11"/>
      <c r="BX83" s="11"/>
      <c r="BY83" s="11"/>
      <c r="BZ83" s="11"/>
      <c r="CA83" s="11"/>
      <c r="CB83" s="11"/>
      <c r="CC83" s="11"/>
      <c r="CD83" s="11"/>
      <c r="CE83" s="11"/>
      <c r="CF83" s="11"/>
      <c r="CG83" s="11"/>
      <c r="CH83" s="11"/>
      <c r="CI83" s="11"/>
      <c r="CJ83" s="11"/>
      <c r="CK83" s="11"/>
      <c r="CL83" s="11"/>
      <c r="CM83" s="11"/>
      <c r="CN83" s="11"/>
      <c r="CO83" s="11"/>
      <c r="CP83" s="11"/>
      <c r="CQ83" s="11"/>
      <c r="CR83" s="11"/>
      <c r="CS83" s="11"/>
      <c r="CT83" s="11"/>
      <c r="CU83" s="11"/>
      <c r="CV83" s="11"/>
      <c r="CW83" s="11"/>
      <c r="CX83" s="11"/>
      <c r="CY83" s="11"/>
      <c r="CZ83" s="11"/>
      <c r="DA83" s="11"/>
      <c r="DB83" s="11"/>
      <c r="DC83" s="11"/>
      <c r="DD83" s="11"/>
      <c r="DE83" s="11"/>
      <c r="DF83" s="11"/>
      <c r="DG83" s="11"/>
      <c r="DH83" s="11"/>
      <c r="DI83" s="11"/>
      <c r="DJ83" s="11"/>
      <c r="DK83" s="11"/>
      <c r="DL83" s="11"/>
      <c r="DM83" s="11"/>
      <c r="DN83" s="11"/>
      <c r="DO83" s="11"/>
      <c r="DP83" s="11"/>
      <c r="DQ83" s="11"/>
      <c r="DR83" s="11"/>
      <c r="DS83" s="11"/>
      <c r="DT83" s="11"/>
      <c r="DU83" s="11"/>
      <c r="DV83" s="11"/>
      <c r="DW83" s="11"/>
      <c r="DX83" s="11"/>
      <c r="DY83" s="11"/>
      <c r="DZ83" s="11"/>
      <c r="EA83" s="11"/>
      <c r="EB83" s="11"/>
      <c r="EC83" s="11"/>
      <c r="ED83" s="11"/>
      <c r="EE83" s="11"/>
      <c r="EF83" s="11"/>
      <c r="EG83" s="11"/>
      <c r="EH83" s="11"/>
      <c r="EI83" s="11"/>
      <c r="EJ83" s="11"/>
      <c r="EK83" s="11"/>
      <c r="EL83" s="11"/>
      <c r="EM83" s="11"/>
      <c r="EN83" s="11"/>
      <c r="EO83" s="11"/>
      <c r="EP83" s="11"/>
      <c r="EQ83" s="11"/>
      <c r="ER83" s="11"/>
      <c r="ES83" s="11"/>
      <c r="ET83" s="11"/>
      <c r="EU83" s="11"/>
      <c r="EV83" s="11"/>
      <c r="EW83" s="11"/>
      <c r="EX83" s="11"/>
      <c r="EY83" s="11"/>
      <c r="EZ83" s="11"/>
      <c r="FA83" s="11"/>
      <c r="FB83" s="11"/>
      <c r="FC83" s="11"/>
      <c r="FD83" s="11"/>
      <c r="FE83" s="11"/>
      <c r="FF83" s="11"/>
      <c r="FG83" s="11"/>
      <c r="FH83" s="11"/>
      <c r="FI83" s="11"/>
      <c r="FJ83" s="11"/>
      <c r="FK83" s="11"/>
      <c r="FL83" s="11"/>
      <c r="FM83" s="11"/>
      <c r="FN83" s="11"/>
      <c r="FO83" s="11"/>
      <c r="FP83" s="11"/>
      <c r="FQ83" s="11"/>
      <c r="FR83" s="11"/>
      <c r="FS83" s="11"/>
      <c r="FT83" s="11"/>
      <c r="FU83" s="11"/>
      <c r="FV83" s="11"/>
      <c r="FW83" s="11"/>
      <c r="FX83" s="11"/>
      <c r="FY83" s="11"/>
      <c r="FZ83" s="11"/>
      <c r="GA83" s="11"/>
      <c r="GB83" s="11"/>
      <c r="GC83" s="11"/>
      <c r="GD83" s="11"/>
      <c r="GE83" s="11"/>
      <c r="GF83" s="11"/>
      <c r="GG83" s="11"/>
      <c r="GH83" s="11"/>
      <c r="GI83" s="11"/>
      <c r="GJ83" s="11"/>
      <c r="GK83" s="11"/>
      <c r="GL83" s="11"/>
      <c r="GM83" s="11"/>
      <c r="GN83" s="11"/>
      <c r="GO83" s="11"/>
      <c r="GP83" s="11"/>
      <c r="GQ83" s="11"/>
      <c r="GR83" s="11"/>
      <c r="GS83" s="11"/>
      <c r="GT83" s="11"/>
      <c r="GU83" s="11"/>
      <c r="GV83" s="11"/>
      <c r="GW83" s="11"/>
      <c r="GX83" s="11"/>
      <c r="GY83" s="11"/>
      <c r="GZ83" s="11"/>
      <c r="HA83" s="11"/>
      <c r="HB83" s="11"/>
      <c r="HC83" s="11"/>
      <c r="HD83" s="11"/>
      <c r="HE83" s="11"/>
      <c r="HF83" s="11"/>
      <c r="HG83" s="11"/>
      <c r="HH83" s="11"/>
      <c r="HI83" s="11"/>
      <c r="HJ83" s="11"/>
      <c r="HK83" s="11"/>
      <c r="HL83" s="11"/>
      <c r="HM83" s="11"/>
      <c r="HN83" s="11"/>
      <c r="HO83" s="11"/>
      <c r="HP83" s="11"/>
      <c r="HQ83" s="11"/>
    </row>
    <row r="84" spans="1:225" s="82" customFormat="1" ht="12.5" x14ac:dyDescent="0.25">
      <c r="A84" s="11"/>
      <c r="B84" s="102">
        <v>613100</v>
      </c>
      <c r="C84" s="67" t="s">
        <v>134</v>
      </c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  <c r="BM84" s="11"/>
      <c r="BN84" s="11"/>
      <c r="BO84" s="11"/>
      <c r="BP84" s="11"/>
      <c r="BQ84" s="11"/>
      <c r="BR84" s="11"/>
      <c r="BS84" s="11"/>
      <c r="BT84" s="11"/>
      <c r="BU84" s="11"/>
      <c r="BV84" s="11"/>
      <c r="BW84" s="11"/>
      <c r="BX84" s="11"/>
      <c r="BY84" s="11"/>
      <c r="BZ84" s="11"/>
      <c r="CA84" s="11"/>
      <c r="CB84" s="11"/>
      <c r="CC84" s="11"/>
      <c r="CD84" s="11"/>
      <c r="CE84" s="11"/>
      <c r="CF84" s="11"/>
      <c r="CG84" s="11"/>
      <c r="CH84" s="11"/>
      <c r="CI84" s="11"/>
      <c r="CJ84" s="11"/>
      <c r="CK84" s="11"/>
      <c r="CL84" s="11"/>
      <c r="CM84" s="11"/>
      <c r="CN84" s="11"/>
      <c r="CO84" s="11"/>
      <c r="CP84" s="11"/>
      <c r="CQ84" s="11"/>
      <c r="CR84" s="11"/>
      <c r="CS84" s="11"/>
      <c r="CT84" s="11"/>
      <c r="CU84" s="11"/>
      <c r="CV84" s="11"/>
      <c r="CW84" s="11"/>
      <c r="CX84" s="11"/>
      <c r="CY84" s="11"/>
      <c r="CZ84" s="11"/>
      <c r="DA84" s="11"/>
      <c r="DB84" s="11"/>
      <c r="DC84" s="11"/>
      <c r="DD84" s="11"/>
      <c r="DE84" s="11"/>
      <c r="DF84" s="11"/>
      <c r="DG84" s="11"/>
      <c r="DH84" s="11"/>
      <c r="DI84" s="11"/>
      <c r="DJ84" s="11"/>
      <c r="DK84" s="11"/>
      <c r="DL84" s="11"/>
      <c r="DM84" s="11"/>
      <c r="DN84" s="11"/>
      <c r="DO84" s="11"/>
      <c r="DP84" s="11"/>
      <c r="DQ84" s="11"/>
      <c r="DR84" s="11"/>
      <c r="DS84" s="11"/>
      <c r="DT84" s="11"/>
      <c r="DU84" s="11"/>
      <c r="DV84" s="11"/>
      <c r="DW84" s="11"/>
      <c r="DX84" s="11"/>
      <c r="DY84" s="11"/>
      <c r="DZ84" s="11"/>
      <c r="EA84" s="11"/>
      <c r="EB84" s="11"/>
      <c r="EC84" s="11"/>
      <c r="ED84" s="11"/>
      <c r="EE84" s="11"/>
      <c r="EF84" s="11"/>
      <c r="EG84" s="11"/>
      <c r="EH84" s="11"/>
      <c r="EI84" s="11"/>
      <c r="EJ84" s="11"/>
      <c r="EK84" s="11"/>
      <c r="EL84" s="11"/>
      <c r="EM84" s="11"/>
      <c r="EN84" s="11"/>
      <c r="EO84" s="11"/>
      <c r="EP84" s="11"/>
      <c r="EQ84" s="11"/>
      <c r="ER84" s="11"/>
      <c r="ES84" s="11"/>
      <c r="ET84" s="11"/>
      <c r="EU84" s="11"/>
      <c r="EV84" s="11"/>
      <c r="EW84" s="11"/>
      <c r="EX84" s="11"/>
      <c r="EY84" s="11"/>
      <c r="EZ84" s="11"/>
      <c r="FA84" s="11"/>
      <c r="FB84" s="11"/>
      <c r="FC84" s="11"/>
      <c r="FD84" s="11"/>
      <c r="FE84" s="11"/>
      <c r="FF84" s="11"/>
      <c r="FG84" s="11"/>
      <c r="FH84" s="11"/>
      <c r="FI84" s="11"/>
      <c r="FJ84" s="11"/>
      <c r="FK84" s="11"/>
      <c r="FL84" s="11"/>
      <c r="FM84" s="11"/>
      <c r="FN84" s="11"/>
      <c r="FO84" s="11"/>
      <c r="FP84" s="11"/>
      <c r="FQ84" s="11"/>
      <c r="FR84" s="11"/>
      <c r="FS84" s="11"/>
      <c r="FT84" s="11"/>
      <c r="FU84" s="11"/>
      <c r="FV84" s="11"/>
      <c r="FW84" s="11"/>
      <c r="FX84" s="11"/>
      <c r="FY84" s="11"/>
      <c r="FZ84" s="11"/>
      <c r="GA84" s="11"/>
      <c r="GB84" s="11"/>
      <c r="GC84" s="11"/>
      <c r="GD84" s="11"/>
      <c r="GE84" s="11"/>
      <c r="GF84" s="11"/>
      <c r="GG84" s="11"/>
      <c r="GH84" s="11"/>
      <c r="GI84" s="11"/>
      <c r="GJ84" s="11"/>
      <c r="GK84" s="11"/>
      <c r="GL84" s="11"/>
      <c r="GM84" s="11"/>
      <c r="GN84" s="11"/>
      <c r="GO84" s="11"/>
      <c r="GP84" s="11"/>
      <c r="GQ84" s="11"/>
      <c r="GR84" s="11"/>
      <c r="GS84" s="11"/>
      <c r="GT84" s="11"/>
      <c r="GU84" s="11"/>
      <c r="GV84" s="11"/>
      <c r="GW84" s="11"/>
      <c r="GX84" s="11"/>
      <c r="GY84" s="11"/>
      <c r="GZ84" s="11"/>
      <c r="HA84" s="11"/>
      <c r="HB84" s="11"/>
      <c r="HC84" s="11"/>
      <c r="HD84" s="11"/>
      <c r="HE84" s="11"/>
      <c r="HF84" s="11"/>
      <c r="HG84" s="11"/>
      <c r="HH84" s="11"/>
      <c r="HI84" s="11"/>
      <c r="HJ84" s="11"/>
      <c r="HK84" s="11"/>
      <c r="HL84" s="11"/>
      <c r="HM84" s="11"/>
      <c r="HN84" s="11"/>
      <c r="HO84" s="11"/>
      <c r="HP84" s="11"/>
      <c r="HQ84" s="11"/>
    </row>
    <row r="85" spans="1:225" ht="12.5" x14ac:dyDescent="0.25">
      <c r="A85" s="1"/>
      <c r="B85" s="102">
        <v>613520</v>
      </c>
      <c r="C85" s="67" t="s">
        <v>135</v>
      </c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  <c r="FY85" s="1"/>
      <c r="FZ85" s="1"/>
      <c r="GA85" s="1"/>
      <c r="GB85" s="1"/>
      <c r="GC85" s="1"/>
      <c r="GD85" s="1"/>
      <c r="GE85" s="1"/>
      <c r="GF85" s="1"/>
      <c r="GG85" s="1"/>
      <c r="GH85" s="1"/>
      <c r="GI85" s="1"/>
      <c r="GJ85" s="1"/>
      <c r="GK85" s="1"/>
      <c r="GL85" s="1"/>
      <c r="GM85" s="1"/>
      <c r="GN85" s="1"/>
      <c r="GO85" s="1"/>
      <c r="GP85" s="1"/>
      <c r="GQ85" s="1"/>
      <c r="GR85" s="1"/>
      <c r="GS85" s="1"/>
      <c r="GT85" s="1"/>
      <c r="GU85" s="1"/>
      <c r="GV85" s="1"/>
      <c r="GW85" s="1"/>
      <c r="GX85" s="1"/>
      <c r="GY85" s="1"/>
      <c r="GZ85" s="1"/>
      <c r="HA85" s="1"/>
      <c r="HB85" s="1"/>
      <c r="HC85" s="1"/>
      <c r="HD85" s="1"/>
      <c r="HE85" s="1"/>
      <c r="HF85" s="1"/>
      <c r="HG85" s="1"/>
      <c r="HH85" s="1"/>
      <c r="HI85" s="1"/>
      <c r="HJ85" s="1"/>
      <c r="HK85" s="1"/>
      <c r="HL85" s="1"/>
      <c r="HM85" s="1"/>
      <c r="HN85" s="1"/>
      <c r="HO85" s="1"/>
      <c r="HP85" s="1"/>
      <c r="HQ85" s="1"/>
    </row>
    <row r="86" spans="1:225" s="82" customFormat="1" ht="12.5" x14ac:dyDescent="0.25">
      <c r="A86" s="11"/>
      <c r="B86" s="92">
        <v>615200</v>
      </c>
      <c r="C86" s="93" t="s">
        <v>120</v>
      </c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1"/>
      <c r="BM86" s="11"/>
      <c r="BN86" s="11"/>
      <c r="BO86" s="11"/>
      <c r="BP86" s="11"/>
      <c r="BQ86" s="11"/>
      <c r="BR86" s="11"/>
      <c r="BS86" s="11"/>
      <c r="BT86" s="11"/>
      <c r="BU86" s="11"/>
      <c r="BV86" s="11"/>
      <c r="BW86" s="11"/>
      <c r="BX86" s="11"/>
      <c r="BY86" s="11"/>
      <c r="BZ86" s="11"/>
      <c r="CA86" s="11"/>
      <c r="CB86" s="11"/>
      <c r="CC86" s="11"/>
      <c r="CD86" s="11"/>
      <c r="CE86" s="11"/>
      <c r="CF86" s="11"/>
      <c r="CG86" s="11"/>
      <c r="CH86" s="11"/>
      <c r="CI86" s="11"/>
      <c r="CJ86" s="11"/>
      <c r="CK86" s="11"/>
      <c r="CL86" s="11"/>
      <c r="CM86" s="11"/>
      <c r="CN86" s="11"/>
      <c r="CO86" s="11"/>
      <c r="CP86" s="11"/>
      <c r="CQ86" s="11"/>
      <c r="CR86" s="11"/>
      <c r="CS86" s="11"/>
      <c r="CT86" s="11"/>
      <c r="CU86" s="11"/>
      <c r="CV86" s="11"/>
      <c r="CW86" s="11"/>
      <c r="CX86" s="11"/>
      <c r="CY86" s="11"/>
      <c r="CZ86" s="11"/>
      <c r="DA86" s="11"/>
      <c r="DB86" s="11"/>
      <c r="DC86" s="11"/>
      <c r="DD86" s="11"/>
      <c r="DE86" s="11"/>
      <c r="DF86" s="11"/>
      <c r="DG86" s="11"/>
      <c r="DH86" s="11"/>
      <c r="DI86" s="11"/>
      <c r="DJ86" s="11"/>
      <c r="DK86" s="11"/>
      <c r="DL86" s="11"/>
      <c r="DM86" s="11"/>
      <c r="DN86" s="11"/>
      <c r="DO86" s="11"/>
      <c r="DP86" s="11"/>
      <c r="DQ86" s="11"/>
      <c r="DR86" s="11"/>
      <c r="DS86" s="11"/>
      <c r="DT86" s="11"/>
      <c r="DU86" s="11"/>
      <c r="DV86" s="11"/>
      <c r="DW86" s="11"/>
      <c r="DX86" s="11"/>
      <c r="DY86" s="11"/>
      <c r="DZ86" s="11"/>
      <c r="EA86" s="11"/>
      <c r="EB86" s="11"/>
      <c r="EC86" s="11"/>
      <c r="ED86" s="11"/>
      <c r="EE86" s="11"/>
      <c r="EF86" s="11"/>
      <c r="EG86" s="11"/>
      <c r="EH86" s="11"/>
      <c r="EI86" s="11"/>
      <c r="EJ86" s="11"/>
      <c r="EK86" s="11"/>
      <c r="EL86" s="11"/>
      <c r="EM86" s="11"/>
      <c r="EN86" s="11"/>
      <c r="EO86" s="11"/>
      <c r="EP86" s="11"/>
      <c r="EQ86" s="11"/>
      <c r="ER86" s="11"/>
      <c r="ES86" s="11"/>
      <c r="ET86" s="11"/>
      <c r="EU86" s="11"/>
      <c r="EV86" s="11"/>
      <c r="EW86" s="11"/>
      <c r="EX86" s="11"/>
      <c r="EY86" s="11"/>
      <c r="EZ86" s="11"/>
      <c r="FA86" s="11"/>
      <c r="FB86" s="11"/>
      <c r="FC86" s="11"/>
      <c r="FD86" s="11"/>
      <c r="FE86" s="11"/>
      <c r="FF86" s="11"/>
      <c r="FG86" s="11"/>
      <c r="FH86" s="11"/>
      <c r="FI86" s="11"/>
      <c r="FJ86" s="11"/>
      <c r="FK86" s="11"/>
      <c r="FL86" s="11"/>
      <c r="FM86" s="11"/>
      <c r="FN86" s="11"/>
      <c r="FO86" s="11"/>
      <c r="FP86" s="11"/>
      <c r="FQ86" s="11"/>
      <c r="FR86" s="11"/>
      <c r="FS86" s="11"/>
      <c r="FT86" s="11"/>
      <c r="FU86" s="11"/>
      <c r="FV86" s="11"/>
      <c r="FW86" s="11"/>
      <c r="FX86" s="11"/>
      <c r="FY86" s="11"/>
      <c r="FZ86" s="11"/>
      <c r="GA86" s="11"/>
      <c r="GB86" s="11"/>
      <c r="GC86" s="11"/>
      <c r="GD86" s="11"/>
      <c r="GE86" s="11"/>
      <c r="GF86" s="11"/>
      <c r="GG86" s="11"/>
      <c r="GH86" s="11"/>
      <c r="GI86" s="11"/>
      <c r="GJ86" s="11"/>
      <c r="GK86" s="11"/>
      <c r="GL86" s="11"/>
      <c r="GM86" s="11"/>
      <c r="GN86" s="11"/>
      <c r="GO86" s="11"/>
      <c r="GP86" s="11"/>
      <c r="GQ86" s="11"/>
      <c r="GR86" s="11"/>
      <c r="GS86" s="11"/>
      <c r="GT86" s="11"/>
      <c r="GU86" s="11"/>
      <c r="GV86" s="11"/>
      <c r="GW86" s="11"/>
      <c r="GX86" s="11"/>
      <c r="GY86" s="11"/>
      <c r="GZ86" s="11"/>
      <c r="HA86" s="11"/>
      <c r="HB86" s="11"/>
      <c r="HC86" s="11"/>
      <c r="HD86" s="11"/>
      <c r="HE86" s="11"/>
      <c r="HF86" s="11"/>
      <c r="HG86" s="11"/>
      <c r="HH86" s="11"/>
      <c r="HI86" s="11"/>
      <c r="HJ86" s="11"/>
      <c r="HK86" s="11"/>
      <c r="HL86" s="11"/>
      <c r="HM86" s="11"/>
      <c r="HN86" s="11"/>
      <c r="HO86" s="11"/>
      <c r="HP86" s="11"/>
      <c r="HQ86" s="11"/>
    </row>
    <row r="87" spans="1:225" s="82" customFormat="1" ht="12.5" x14ac:dyDescent="0.25">
      <c r="A87" s="11"/>
      <c r="B87" s="92">
        <v>615500</v>
      </c>
      <c r="C87" s="93" t="s">
        <v>121</v>
      </c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1"/>
      <c r="BM87" s="11"/>
      <c r="BN87" s="11"/>
      <c r="BO87" s="11"/>
      <c r="BP87" s="11"/>
      <c r="BQ87" s="11"/>
      <c r="BR87" s="11"/>
      <c r="BS87" s="11"/>
      <c r="BT87" s="11"/>
      <c r="BU87" s="11"/>
      <c r="BV87" s="11"/>
      <c r="BW87" s="11"/>
      <c r="BX87" s="11"/>
      <c r="BY87" s="11"/>
      <c r="BZ87" s="11"/>
      <c r="CA87" s="11"/>
      <c r="CB87" s="11"/>
      <c r="CC87" s="11"/>
      <c r="CD87" s="11"/>
      <c r="CE87" s="11"/>
      <c r="CF87" s="11"/>
      <c r="CG87" s="11"/>
      <c r="CH87" s="11"/>
      <c r="CI87" s="11"/>
      <c r="CJ87" s="11"/>
      <c r="CK87" s="11"/>
      <c r="CL87" s="11"/>
      <c r="CM87" s="11"/>
      <c r="CN87" s="11"/>
      <c r="CO87" s="11"/>
      <c r="CP87" s="11"/>
      <c r="CQ87" s="11"/>
      <c r="CR87" s="11"/>
      <c r="CS87" s="11"/>
      <c r="CT87" s="11"/>
      <c r="CU87" s="11"/>
      <c r="CV87" s="11"/>
      <c r="CW87" s="11"/>
      <c r="CX87" s="11"/>
      <c r="CY87" s="11"/>
      <c r="CZ87" s="11"/>
      <c r="DA87" s="11"/>
      <c r="DB87" s="11"/>
      <c r="DC87" s="11"/>
      <c r="DD87" s="11"/>
      <c r="DE87" s="11"/>
      <c r="DF87" s="11"/>
      <c r="DG87" s="11"/>
      <c r="DH87" s="11"/>
      <c r="DI87" s="11"/>
      <c r="DJ87" s="11"/>
      <c r="DK87" s="11"/>
      <c r="DL87" s="11"/>
      <c r="DM87" s="11"/>
      <c r="DN87" s="11"/>
      <c r="DO87" s="11"/>
      <c r="DP87" s="11"/>
      <c r="DQ87" s="11"/>
      <c r="DR87" s="11"/>
      <c r="DS87" s="11"/>
      <c r="DT87" s="11"/>
      <c r="DU87" s="11"/>
      <c r="DV87" s="11"/>
      <c r="DW87" s="11"/>
      <c r="DX87" s="11"/>
      <c r="DY87" s="11"/>
      <c r="DZ87" s="11"/>
      <c r="EA87" s="11"/>
      <c r="EB87" s="11"/>
      <c r="EC87" s="11"/>
      <c r="ED87" s="11"/>
      <c r="EE87" s="11"/>
      <c r="EF87" s="11"/>
      <c r="EG87" s="11"/>
      <c r="EH87" s="11"/>
      <c r="EI87" s="11"/>
      <c r="EJ87" s="11"/>
      <c r="EK87" s="11"/>
      <c r="EL87" s="11"/>
      <c r="EM87" s="11"/>
      <c r="EN87" s="11"/>
      <c r="EO87" s="11"/>
      <c r="EP87" s="11"/>
      <c r="EQ87" s="11"/>
      <c r="ER87" s="11"/>
      <c r="ES87" s="11"/>
      <c r="ET87" s="11"/>
      <c r="EU87" s="11"/>
      <c r="EV87" s="11"/>
      <c r="EW87" s="11"/>
      <c r="EX87" s="11"/>
      <c r="EY87" s="11"/>
      <c r="EZ87" s="11"/>
      <c r="FA87" s="11"/>
      <c r="FB87" s="11"/>
      <c r="FC87" s="11"/>
      <c r="FD87" s="11"/>
      <c r="FE87" s="11"/>
      <c r="FF87" s="11"/>
      <c r="FG87" s="11"/>
      <c r="FH87" s="11"/>
      <c r="FI87" s="11"/>
      <c r="FJ87" s="11"/>
      <c r="FK87" s="11"/>
      <c r="FL87" s="11"/>
      <c r="FM87" s="11"/>
      <c r="FN87" s="11"/>
      <c r="FO87" s="11"/>
      <c r="FP87" s="11"/>
      <c r="FQ87" s="11"/>
      <c r="FR87" s="11"/>
      <c r="FS87" s="11"/>
      <c r="FT87" s="11"/>
      <c r="FU87" s="11"/>
      <c r="FV87" s="11"/>
      <c r="FW87" s="11"/>
      <c r="FX87" s="11"/>
      <c r="FY87" s="11"/>
      <c r="FZ87" s="11"/>
      <c r="GA87" s="11"/>
      <c r="GB87" s="11"/>
      <c r="GC87" s="11"/>
      <c r="GD87" s="11"/>
      <c r="GE87" s="11"/>
      <c r="GF87" s="11"/>
      <c r="GG87" s="11"/>
      <c r="GH87" s="11"/>
      <c r="GI87" s="11"/>
      <c r="GJ87" s="11"/>
      <c r="GK87" s="11"/>
      <c r="GL87" s="11"/>
      <c r="GM87" s="11"/>
      <c r="GN87" s="11"/>
      <c r="GO87" s="11"/>
      <c r="GP87" s="11"/>
      <c r="GQ87" s="11"/>
      <c r="GR87" s="11"/>
      <c r="GS87" s="11"/>
      <c r="GT87" s="11"/>
      <c r="GU87" s="11"/>
      <c r="GV87" s="11"/>
      <c r="GW87" s="11"/>
      <c r="GX87" s="11"/>
      <c r="GY87" s="11"/>
      <c r="GZ87" s="11"/>
      <c r="HA87" s="11"/>
      <c r="HB87" s="11"/>
      <c r="HC87" s="11"/>
      <c r="HD87" s="11"/>
      <c r="HE87" s="11"/>
      <c r="HF87" s="11"/>
      <c r="HG87" s="11"/>
      <c r="HH87" s="11"/>
      <c r="HI87" s="11"/>
      <c r="HJ87" s="11"/>
      <c r="HK87" s="11"/>
      <c r="HL87" s="11"/>
      <c r="HM87" s="11"/>
      <c r="HN87" s="11"/>
      <c r="HO87" s="11"/>
      <c r="HP87" s="11"/>
      <c r="HQ87" s="11"/>
    </row>
    <row r="88" spans="1:225" s="82" customFormat="1" ht="12.5" x14ac:dyDescent="0.25">
      <c r="A88" s="11"/>
      <c r="B88" s="92">
        <v>615600</v>
      </c>
      <c r="C88" s="93" t="s">
        <v>122</v>
      </c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  <c r="BM88" s="11"/>
      <c r="BN88" s="11"/>
      <c r="BO88" s="11"/>
      <c r="BP88" s="11"/>
      <c r="BQ88" s="11"/>
      <c r="BR88" s="11"/>
      <c r="BS88" s="11"/>
      <c r="BT88" s="11"/>
      <c r="BU88" s="11"/>
      <c r="BV88" s="11"/>
      <c r="BW88" s="11"/>
      <c r="BX88" s="11"/>
      <c r="BY88" s="11"/>
      <c r="BZ88" s="11"/>
      <c r="CA88" s="11"/>
      <c r="CB88" s="11"/>
      <c r="CC88" s="11"/>
      <c r="CD88" s="11"/>
      <c r="CE88" s="11"/>
      <c r="CF88" s="11"/>
      <c r="CG88" s="11"/>
      <c r="CH88" s="11"/>
      <c r="CI88" s="11"/>
      <c r="CJ88" s="11"/>
      <c r="CK88" s="11"/>
      <c r="CL88" s="11"/>
      <c r="CM88" s="11"/>
      <c r="CN88" s="11"/>
      <c r="CO88" s="11"/>
      <c r="CP88" s="11"/>
      <c r="CQ88" s="11"/>
      <c r="CR88" s="11"/>
      <c r="CS88" s="11"/>
      <c r="CT88" s="11"/>
      <c r="CU88" s="11"/>
      <c r="CV88" s="11"/>
      <c r="CW88" s="11"/>
      <c r="CX88" s="11"/>
      <c r="CY88" s="11"/>
      <c r="CZ88" s="11"/>
      <c r="DA88" s="11"/>
      <c r="DB88" s="11"/>
      <c r="DC88" s="11"/>
      <c r="DD88" s="11"/>
      <c r="DE88" s="11"/>
      <c r="DF88" s="11"/>
      <c r="DG88" s="11"/>
      <c r="DH88" s="11"/>
      <c r="DI88" s="11"/>
      <c r="DJ88" s="11"/>
      <c r="DK88" s="11"/>
      <c r="DL88" s="11"/>
      <c r="DM88" s="11"/>
      <c r="DN88" s="11"/>
      <c r="DO88" s="11"/>
      <c r="DP88" s="11"/>
      <c r="DQ88" s="11"/>
      <c r="DR88" s="11"/>
      <c r="DS88" s="11"/>
      <c r="DT88" s="11"/>
      <c r="DU88" s="11"/>
      <c r="DV88" s="11"/>
      <c r="DW88" s="11"/>
      <c r="DX88" s="11"/>
      <c r="DY88" s="11"/>
      <c r="DZ88" s="11"/>
      <c r="EA88" s="11"/>
      <c r="EB88" s="11"/>
      <c r="EC88" s="11"/>
      <c r="ED88" s="11"/>
      <c r="EE88" s="11"/>
      <c r="EF88" s="11"/>
      <c r="EG88" s="11"/>
      <c r="EH88" s="11"/>
      <c r="EI88" s="11"/>
      <c r="EJ88" s="11"/>
      <c r="EK88" s="11"/>
      <c r="EL88" s="11"/>
      <c r="EM88" s="11"/>
      <c r="EN88" s="11"/>
      <c r="EO88" s="11"/>
      <c r="EP88" s="11"/>
      <c r="EQ88" s="11"/>
      <c r="ER88" s="11"/>
      <c r="ES88" s="11"/>
      <c r="ET88" s="11"/>
      <c r="EU88" s="11"/>
      <c r="EV88" s="11"/>
      <c r="EW88" s="11"/>
      <c r="EX88" s="11"/>
      <c r="EY88" s="11"/>
      <c r="EZ88" s="11"/>
      <c r="FA88" s="11"/>
      <c r="FB88" s="11"/>
      <c r="FC88" s="11"/>
      <c r="FD88" s="11"/>
      <c r="FE88" s="11"/>
      <c r="FF88" s="11"/>
      <c r="FG88" s="11"/>
      <c r="FH88" s="11"/>
      <c r="FI88" s="11"/>
      <c r="FJ88" s="11"/>
      <c r="FK88" s="11"/>
      <c r="FL88" s="11"/>
      <c r="FM88" s="11"/>
      <c r="FN88" s="11"/>
      <c r="FO88" s="11"/>
      <c r="FP88" s="11"/>
      <c r="FQ88" s="11"/>
      <c r="FR88" s="11"/>
      <c r="FS88" s="11"/>
      <c r="FT88" s="11"/>
      <c r="FU88" s="11"/>
      <c r="FV88" s="11"/>
      <c r="FW88" s="11"/>
      <c r="FX88" s="11"/>
      <c r="FY88" s="11"/>
      <c r="FZ88" s="11"/>
      <c r="GA88" s="11"/>
      <c r="GB88" s="11"/>
      <c r="GC88" s="11"/>
      <c r="GD88" s="11"/>
      <c r="GE88" s="11"/>
      <c r="GF88" s="11"/>
      <c r="GG88" s="11"/>
      <c r="GH88" s="11"/>
      <c r="GI88" s="11"/>
      <c r="GJ88" s="11"/>
      <c r="GK88" s="11"/>
      <c r="GL88" s="11"/>
      <c r="GM88" s="11"/>
      <c r="GN88" s="11"/>
      <c r="GO88" s="11"/>
      <c r="GP88" s="11"/>
      <c r="GQ88" s="11"/>
      <c r="GR88" s="11"/>
      <c r="GS88" s="11"/>
      <c r="GT88" s="11"/>
      <c r="GU88" s="11"/>
      <c r="GV88" s="11"/>
      <c r="GW88" s="11"/>
      <c r="GX88" s="11"/>
      <c r="GY88" s="11"/>
      <c r="GZ88" s="11"/>
      <c r="HA88" s="11"/>
      <c r="HB88" s="11"/>
      <c r="HC88" s="11"/>
      <c r="HD88" s="11"/>
      <c r="HE88" s="11"/>
      <c r="HF88" s="11"/>
      <c r="HG88" s="11"/>
      <c r="HH88" s="11"/>
      <c r="HI88" s="11"/>
      <c r="HJ88" s="11"/>
      <c r="HK88" s="11"/>
      <c r="HL88" s="11"/>
      <c r="HM88" s="11"/>
      <c r="HN88" s="11"/>
      <c r="HO88" s="11"/>
      <c r="HP88" s="11"/>
      <c r="HQ88" s="11"/>
    </row>
    <row r="89" spans="1:225" ht="12.5" x14ac:dyDescent="0.25">
      <c r="A89" s="1"/>
      <c r="B89" s="102">
        <v>616100</v>
      </c>
      <c r="C89" s="67" t="s">
        <v>123</v>
      </c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  <c r="FY89" s="1"/>
      <c r="FZ89" s="1"/>
      <c r="GA89" s="1"/>
      <c r="GB89" s="1"/>
      <c r="GC89" s="1"/>
      <c r="GD89" s="1"/>
      <c r="GE89" s="1"/>
      <c r="GF89" s="1"/>
      <c r="GG89" s="1"/>
      <c r="GH89" s="1"/>
      <c r="GI89" s="1"/>
      <c r="GJ89" s="1"/>
      <c r="GK89" s="1"/>
      <c r="GL89" s="1"/>
      <c r="GM89" s="1"/>
      <c r="GN89" s="1"/>
      <c r="GO89" s="1"/>
      <c r="GP89" s="1"/>
      <c r="GQ89" s="1"/>
      <c r="GR89" s="1"/>
      <c r="GS89" s="1"/>
      <c r="GT89" s="1"/>
      <c r="GU89" s="1"/>
      <c r="GV89" s="1"/>
      <c r="GW89" s="1"/>
      <c r="GX89" s="1"/>
      <c r="GY89" s="1"/>
      <c r="GZ89" s="1"/>
      <c r="HA89" s="1"/>
      <c r="HB89" s="1"/>
      <c r="HC89" s="1"/>
      <c r="HD89" s="1"/>
      <c r="HE89" s="1"/>
      <c r="HF89" s="1"/>
      <c r="HG89" s="1"/>
      <c r="HH89" s="1"/>
      <c r="HI89" s="1"/>
      <c r="HJ89" s="1"/>
      <c r="HK89" s="1"/>
      <c r="HL89" s="1"/>
      <c r="HM89" s="1"/>
      <c r="HN89" s="1"/>
      <c r="HO89" s="1"/>
      <c r="HP89" s="1"/>
      <c r="HQ89" s="1"/>
    </row>
    <row r="90" spans="1:225" ht="12.5" x14ac:dyDescent="0.25">
      <c r="A90" s="1"/>
      <c r="B90" s="102">
        <v>616300</v>
      </c>
      <c r="C90" s="67" t="s">
        <v>124</v>
      </c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  <c r="FY90" s="1"/>
      <c r="FZ90" s="1"/>
      <c r="GA90" s="1"/>
      <c r="GB90" s="1"/>
      <c r="GC90" s="1"/>
      <c r="GD90" s="1"/>
      <c r="GE90" s="1"/>
      <c r="GF90" s="1"/>
      <c r="GG90" s="1"/>
      <c r="GH90" s="1"/>
      <c r="GI90" s="1"/>
      <c r="GJ90" s="1"/>
      <c r="GK90" s="1"/>
      <c r="GL90" s="1"/>
      <c r="GM90" s="1"/>
      <c r="GN90" s="1"/>
      <c r="GO90" s="1"/>
      <c r="GP90" s="1"/>
      <c r="GQ90" s="1"/>
      <c r="GR90" s="1"/>
      <c r="GS90" s="1"/>
      <c r="GT90" s="1"/>
      <c r="GU90" s="1"/>
      <c r="GV90" s="1"/>
      <c r="GW90" s="1"/>
      <c r="GX90" s="1"/>
      <c r="GY90" s="1"/>
      <c r="GZ90" s="1"/>
      <c r="HA90" s="1"/>
      <c r="HB90" s="1"/>
      <c r="HC90" s="1"/>
      <c r="HD90" s="1"/>
      <c r="HE90" s="1"/>
      <c r="HF90" s="1"/>
      <c r="HG90" s="1"/>
      <c r="HH90" s="1"/>
      <c r="HI90" s="1"/>
      <c r="HJ90" s="1"/>
      <c r="HK90" s="1"/>
      <c r="HL90" s="1"/>
      <c r="HM90" s="1"/>
      <c r="HN90" s="1"/>
      <c r="HO90" s="1"/>
      <c r="HP90" s="1"/>
      <c r="HQ90" s="1"/>
    </row>
    <row r="91" spans="1:225" ht="12.5" x14ac:dyDescent="0.25">
      <c r="A91" s="1"/>
      <c r="B91" s="102">
        <v>616400</v>
      </c>
      <c r="C91" s="67" t="s">
        <v>126</v>
      </c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  <c r="FY91" s="1"/>
      <c r="FZ91" s="1"/>
      <c r="GA91" s="1"/>
      <c r="GB91" s="1"/>
      <c r="GC91" s="1"/>
      <c r="GD91" s="1"/>
      <c r="GE91" s="1"/>
      <c r="GF91" s="1"/>
      <c r="GG91" s="1"/>
      <c r="GH91" s="1"/>
      <c r="GI91" s="1"/>
      <c r="GJ91" s="1"/>
      <c r="GK91" s="1"/>
      <c r="GL91" s="1"/>
      <c r="GM91" s="1"/>
      <c r="GN91" s="1"/>
      <c r="GO91" s="1"/>
      <c r="GP91" s="1"/>
      <c r="GQ91" s="1"/>
      <c r="GR91" s="1"/>
      <c r="GS91" s="1"/>
      <c r="GT91" s="1"/>
      <c r="GU91" s="1"/>
      <c r="GV91" s="1"/>
      <c r="GW91" s="1"/>
      <c r="GX91" s="1"/>
      <c r="GY91" s="1"/>
      <c r="GZ91" s="1"/>
      <c r="HA91" s="1"/>
      <c r="HB91" s="1"/>
      <c r="HC91" s="1"/>
      <c r="HD91" s="1"/>
      <c r="HE91" s="1"/>
      <c r="HF91" s="1"/>
      <c r="HG91" s="1"/>
      <c r="HH91" s="1"/>
      <c r="HI91" s="1"/>
      <c r="HJ91" s="1"/>
      <c r="HK91" s="1"/>
      <c r="HL91" s="1"/>
      <c r="HM91" s="1"/>
      <c r="HN91" s="1"/>
      <c r="HO91" s="1"/>
      <c r="HP91" s="1"/>
      <c r="HQ91" s="1"/>
    </row>
    <row r="92" spans="1:225" s="82" customFormat="1" ht="12.5" x14ac:dyDescent="0.25">
      <c r="A92" s="11"/>
      <c r="B92" s="92">
        <v>616800</v>
      </c>
      <c r="C92" s="93" t="s">
        <v>125</v>
      </c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11"/>
      <c r="BP92" s="11"/>
      <c r="BQ92" s="11"/>
      <c r="BR92" s="11"/>
      <c r="BS92" s="11"/>
      <c r="BT92" s="11"/>
      <c r="BU92" s="11"/>
      <c r="BV92" s="11"/>
      <c r="BW92" s="11"/>
      <c r="BX92" s="11"/>
      <c r="BY92" s="11"/>
      <c r="BZ92" s="11"/>
      <c r="CA92" s="11"/>
      <c r="CB92" s="11"/>
      <c r="CC92" s="11"/>
      <c r="CD92" s="11"/>
      <c r="CE92" s="11"/>
      <c r="CF92" s="11"/>
      <c r="CG92" s="11"/>
      <c r="CH92" s="11"/>
      <c r="CI92" s="11"/>
      <c r="CJ92" s="11"/>
      <c r="CK92" s="11"/>
      <c r="CL92" s="11"/>
      <c r="CM92" s="11"/>
      <c r="CN92" s="11"/>
      <c r="CO92" s="11"/>
      <c r="CP92" s="11"/>
      <c r="CQ92" s="11"/>
      <c r="CR92" s="11"/>
      <c r="CS92" s="11"/>
      <c r="CT92" s="11"/>
      <c r="CU92" s="11"/>
      <c r="CV92" s="11"/>
      <c r="CW92" s="11"/>
      <c r="CX92" s="11"/>
      <c r="CY92" s="11"/>
      <c r="CZ92" s="11"/>
      <c r="DA92" s="11"/>
      <c r="DB92" s="11"/>
      <c r="DC92" s="11"/>
      <c r="DD92" s="11"/>
      <c r="DE92" s="11"/>
      <c r="DF92" s="11"/>
      <c r="DG92" s="11"/>
      <c r="DH92" s="11"/>
      <c r="DI92" s="11"/>
      <c r="DJ92" s="11"/>
      <c r="DK92" s="11"/>
      <c r="DL92" s="11"/>
      <c r="DM92" s="11"/>
      <c r="DN92" s="11"/>
      <c r="DO92" s="11"/>
      <c r="DP92" s="11"/>
      <c r="DQ92" s="11"/>
      <c r="DR92" s="11"/>
      <c r="DS92" s="11"/>
      <c r="DT92" s="11"/>
      <c r="DU92" s="11"/>
      <c r="DV92" s="11"/>
      <c r="DW92" s="11"/>
      <c r="DX92" s="11"/>
      <c r="DY92" s="11"/>
      <c r="DZ92" s="11"/>
      <c r="EA92" s="11"/>
      <c r="EB92" s="11"/>
      <c r="EC92" s="11"/>
      <c r="ED92" s="11"/>
      <c r="EE92" s="11"/>
      <c r="EF92" s="11"/>
      <c r="EG92" s="11"/>
      <c r="EH92" s="11"/>
      <c r="EI92" s="11"/>
      <c r="EJ92" s="11"/>
      <c r="EK92" s="11"/>
      <c r="EL92" s="11"/>
      <c r="EM92" s="11"/>
      <c r="EN92" s="11"/>
      <c r="EO92" s="11"/>
      <c r="EP92" s="11"/>
      <c r="EQ92" s="11"/>
      <c r="ER92" s="11"/>
      <c r="ES92" s="11"/>
      <c r="ET92" s="11"/>
      <c r="EU92" s="11"/>
      <c r="EV92" s="11"/>
      <c r="EW92" s="11"/>
      <c r="EX92" s="11"/>
      <c r="EY92" s="11"/>
      <c r="EZ92" s="11"/>
      <c r="FA92" s="11"/>
      <c r="FB92" s="11"/>
      <c r="FC92" s="11"/>
      <c r="FD92" s="11"/>
      <c r="FE92" s="11"/>
      <c r="FF92" s="11"/>
      <c r="FG92" s="11"/>
      <c r="FH92" s="11"/>
      <c r="FI92" s="11"/>
      <c r="FJ92" s="11"/>
      <c r="FK92" s="11"/>
      <c r="FL92" s="11"/>
      <c r="FM92" s="11"/>
      <c r="FN92" s="11"/>
      <c r="FO92" s="11"/>
      <c r="FP92" s="11"/>
      <c r="FQ92" s="11"/>
      <c r="FR92" s="11"/>
      <c r="FS92" s="11"/>
      <c r="FT92" s="11"/>
      <c r="FU92" s="11"/>
      <c r="FV92" s="11"/>
      <c r="FW92" s="11"/>
      <c r="FX92" s="11"/>
      <c r="FY92" s="11"/>
      <c r="FZ92" s="11"/>
      <c r="GA92" s="11"/>
      <c r="GB92" s="11"/>
      <c r="GC92" s="11"/>
      <c r="GD92" s="11"/>
      <c r="GE92" s="11"/>
      <c r="GF92" s="11"/>
      <c r="GG92" s="11"/>
      <c r="GH92" s="11"/>
      <c r="GI92" s="11"/>
      <c r="GJ92" s="11"/>
      <c r="GK92" s="11"/>
      <c r="GL92" s="11"/>
      <c r="GM92" s="11"/>
      <c r="GN92" s="11"/>
      <c r="GO92" s="11"/>
      <c r="GP92" s="11"/>
      <c r="GQ92" s="11"/>
      <c r="GR92" s="11"/>
      <c r="GS92" s="11"/>
      <c r="GT92" s="11"/>
      <c r="GU92" s="11"/>
      <c r="GV92" s="11"/>
      <c r="GW92" s="11"/>
      <c r="GX92" s="11"/>
      <c r="GY92" s="11"/>
      <c r="GZ92" s="11"/>
      <c r="HA92" s="11"/>
      <c r="HB92" s="11"/>
      <c r="HC92" s="11"/>
      <c r="HD92" s="11"/>
      <c r="HE92" s="11"/>
      <c r="HF92" s="11"/>
      <c r="HG92" s="11"/>
      <c r="HH92" s="11"/>
      <c r="HI92" s="11"/>
      <c r="HJ92" s="11"/>
      <c r="HK92" s="11"/>
      <c r="HL92" s="11"/>
      <c r="HM92" s="11"/>
      <c r="HN92" s="11"/>
      <c r="HO92" s="11"/>
      <c r="HP92" s="11"/>
      <c r="HQ92" s="11"/>
    </row>
    <row r="93" spans="1:225" s="147" customFormat="1" ht="12.5" x14ac:dyDescent="0.25">
      <c r="A93" s="11"/>
      <c r="B93" s="92">
        <v>618000</v>
      </c>
      <c r="C93" s="93" t="s">
        <v>205</v>
      </c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11"/>
      <c r="BN93" s="11"/>
      <c r="BO93" s="11"/>
      <c r="BP93" s="11"/>
      <c r="BQ93" s="11"/>
      <c r="BR93" s="11"/>
      <c r="BS93" s="11"/>
      <c r="BT93" s="11"/>
      <c r="BU93" s="11"/>
      <c r="BV93" s="11"/>
      <c r="BW93" s="11"/>
      <c r="BX93" s="11"/>
      <c r="BY93" s="11"/>
      <c r="BZ93" s="11"/>
      <c r="CA93" s="11"/>
      <c r="CB93" s="11"/>
      <c r="CC93" s="11"/>
      <c r="CD93" s="11"/>
      <c r="CE93" s="11"/>
      <c r="CF93" s="11"/>
      <c r="CG93" s="11"/>
      <c r="CH93" s="11"/>
      <c r="CI93" s="11"/>
      <c r="CJ93" s="11"/>
      <c r="CK93" s="11"/>
      <c r="CL93" s="11"/>
      <c r="CM93" s="11"/>
      <c r="CN93" s="11"/>
      <c r="CO93" s="11"/>
      <c r="CP93" s="11"/>
      <c r="CQ93" s="11"/>
      <c r="CR93" s="11"/>
      <c r="CS93" s="11"/>
      <c r="CT93" s="11"/>
      <c r="CU93" s="11"/>
      <c r="CV93" s="11"/>
      <c r="CW93" s="11"/>
      <c r="CX93" s="11"/>
      <c r="CY93" s="11"/>
      <c r="CZ93" s="11"/>
      <c r="DA93" s="11"/>
      <c r="DB93" s="11"/>
      <c r="DC93" s="11"/>
      <c r="DD93" s="11"/>
      <c r="DE93" s="11"/>
      <c r="DF93" s="11"/>
      <c r="DG93" s="11"/>
      <c r="DH93" s="11"/>
      <c r="DI93" s="11"/>
      <c r="DJ93" s="11"/>
      <c r="DK93" s="11"/>
      <c r="DL93" s="11"/>
      <c r="DM93" s="11"/>
      <c r="DN93" s="11"/>
      <c r="DO93" s="11"/>
      <c r="DP93" s="11"/>
      <c r="DQ93" s="11"/>
      <c r="DR93" s="11"/>
      <c r="DS93" s="11"/>
      <c r="DT93" s="11"/>
      <c r="DU93" s="11"/>
      <c r="DV93" s="11"/>
      <c r="DW93" s="11"/>
      <c r="DX93" s="11"/>
      <c r="DY93" s="11"/>
      <c r="DZ93" s="11"/>
      <c r="EA93" s="11"/>
      <c r="EB93" s="11"/>
      <c r="EC93" s="11"/>
      <c r="ED93" s="11"/>
      <c r="EE93" s="11"/>
      <c r="EF93" s="11"/>
      <c r="EG93" s="11"/>
      <c r="EH93" s="11"/>
      <c r="EI93" s="11"/>
      <c r="EJ93" s="11"/>
      <c r="EK93" s="11"/>
      <c r="EL93" s="11"/>
      <c r="EM93" s="11"/>
      <c r="EN93" s="11"/>
      <c r="EO93" s="11"/>
      <c r="EP93" s="11"/>
      <c r="EQ93" s="11"/>
      <c r="ER93" s="11"/>
      <c r="ES93" s="11"/>
      <c r="ET93" s="11"/>
      <c r="EU93" s="11"/>
      <c r="EV93" s="11"/>
      <c r="EW93" s="11"/>
      <c r="EX93" s="11"/>
      <c r="EY93" s="11"/>
      <c r="EZ93" s="11"/>
      <c r="FA93" s="11"/>
      <c r="FB93" s="11"/>
      <c r="FC93" s="11"/>
      <c r="FD93" s="11"/>
      <c r="FE93" s="11"/>
      <c r="FF93" s="11"/>
      <c r="FG93" s="11"/>
      <c r="FH93" s="11"/>
      <c r="FI93" s="11"/>
      <c r="FJ93" s="11"/>
      <c r="FK93" s="11"/>
      <c r="FL93" s="11"/>
      <c r="FM93" s="11"/>
      <c r="FN93" s="11"/>
      <c r="FO93" s="11"/>
      <c r="FP93" s="11"/>
      <c r="FQ93" s="11"/>
      <c r="FR93" s="11"/>
      <c r="FS93" s="11"/>
      <c r="FT93" s="11"/>
      <c r="FU93" s="11"/>
      <c r="FV93" s="11"/>
      <c r="FW93" s="11"/>
      <c r="FX93" s="11"/>
      <c r="FY93" s="11"/>
      <c r="FZ93" s="11"/>
      <c r="GA93" s="11"/>
      <c r="GB93" s="11"/>
      <c r="GC93" s="11"/>
      <c r="GD93" s="11"/>
      <c r="GE93" s="11"/>
      <c r="GF93" s="11"/>
      <c r="GG93" s="11"/>
      <c r="GH93" s="11"/>
      <c r="GI93" s="11"/>
      <c r="GJ93" s="11"/>
      <c r="GK93" s="11"/>
      <c r="GL93" s="11"/>
      <c r="GM93" s="11"/>
      <c r="GN93" s="11"/>
      <c r="GO93" s="11"/>
      <c r="GP93" s="11"/>
      <c r="GQ93" s="11"/>
      <c r="GR93" s="11"/>
      <c r="GS93" s="11"/>
      <c r="GT93" s="11"/>
      <c r="GU93" s="11"/>
      <c r="GV93" s="11"/>
      <c r="GW93" s="11"/>
      <c r="GX93" s="11"/>
      <c r="GY93" s="11"/>
      <c r="GZ93" s="11"/>
      <c r="HA93" s="11"/>
      <c r="HB93" s="11"/>
      <c r="HC93" s="11"/>
      <c r="HD93" s="11"/>
      <c r="HE93" s="11"/>
      <c r="HF93" s="11"/>
      <c r="HG93" s="11"/>
      <c r="HH93" s="11"/>
      <c r="HI93" s="11"/>
      <c r="HJ93" s="11"/>
      <c r="HK93" s="11"/>
      <c r="HL93" s="11"/>
      <c r="HM93" s="11"/>
      <c r="HN93" s="11"/>
      <c r="HO93" s="11"/>
      <c r="HP93" s="11"/>
      <c r="HQ93" s="11"/>
    </row>
    <row r="94" spans="1:225" s="82" customFormat="1" ht="12.5" x14ac:dyDescent="0.25">
      <c r="A94" s="11"/>
      <c r="B94" s="102">
        <v>618100</v>
      </c>
      <c r="C94" s="67" t="s">
        <v>129</v>
      </c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  <c r="BM94" s="11"/>
      <c r="BN94" s="11"/>
      <c r="BO94" s="11"/>
      <c r="BP94" s="11"/>
      <c r="BQ94" s="11"/>
      <c r="BR94" s="11"/>
      <c r="BS94" s="11"/>
      <c r="BT94" s="11"/>
      <c r="BU94" s="11"/>
      <c r="BV94" s="11"/>
      <c r="BW94" s="11"/>
      <c r="BX94" s="11"/>
      <c r="BY94" s="11"/>
      <c r="BZ94" s="11"/>
      <c r="CA94" s="11"/>
      <c r="CB94" s="11"/>
      <c r="CC94" s="11"/>
      <c r="CD94" s="11"/>
      <c r="CE94" s="11"/>
      <c r="CF94" s="11"/>
      <c r="CG94" s="11"/>
      <c r="CH94" s="11"/>
      <c r="CI94" s="11"/>
      <c r="CJ94" s="11"/>
      <c r="CK94" s="11"/>
      <c r="CL94" s="11"/>
      <c r="CM94" s="11"/>
      <c r="CN94" s="11"/>
      <c r="CO94" s="11"/>
      <c r="CP94" s="11"/>
      <c r="CQ94" s="11"/>
      <c r="CR94" s="11"/>
      <c r="CS94" s="11"/>
      <c r="CT94" s="11"/>
      <c r="CU94" s="11"/>
      <c r="CV94" s="11"/>
      <c r="CW94" s="11"/>
      <c r="CX94" s="11"/>
      <c r="CY94" s="11"/>
      <c r="CZ94" s="11"/>
      <c r="DA94" s="11"/>
      <c r="DB94" s="11"/>
      <c r="DC94" s="11"/>
      <c r="DD94" s="11"/>
      <c r="DE94" s="11"/>
      <c r="DF94" s="11"/>
      <c r="DG94" s="11"/>
      <c r="DH94" s="11"/>
      <c r="DI94" s="11"/>
      <c r="DJ94" s="11"/>
      <c r="DK94" s="11"/>
      <c r="DL94" s="11"/>
      <c r="DM94" s="11"/>
      <c r="DN94" s="11"/>
      <c r="DO94" s="11"/>
      <c r="DP94" s="11"/>
      <c r="DQ94" s="11"/>
      <c r="DR94" s="11"/>
      <c r="DS94" s="11"/>
      <c r="DT94" s="11"/>
      <c r="DU94" s="11"/>
      <c r="DV94" s="11"/>
      <c r="DW94" s="11"/>
      <c r="DX94" s="11"/>
      <c r="DY94" s="11"/>
      <c r="DZ94" s="11"/>
      <c r="EA94" s="11"/>
      <c r="EB94" s="11"/>
      <c r="EC94" s="11"/>
      <c r="ED94" s="11"/>
      <c r="EE94" s="11"/>
      <c r="EF94" s="11"/>
      <c r="EG94" s="11"/>
      <c r="EH94" s="11"/>
      <c r="EI94" s="11"/>
      <c r="EJ94" s="11"/>
      <c r="EK94" s="11"/>
      <c r="EL94" s="11"/>
      <c r="EM94" s="11"/>
      <c r="EN94" s="11"/>
      <c r="EO94" s="11"/>
      <c r="EP94" s="11"/>
      <c r="EQ94" s="11"/>
      <c r="ER94" s="11"/>
      <c r="ES94" s="11"/>
      <c r="ET94" s="11"/>
      <c r="EU94" s="11"/>
      <c r="EV94" s="11"/>
      <c r="EW94" s="11"/>
      <c r="EX94" s="11"/>
      <c r="EY94" s="11"/>
      <c r="EZ94" s="11"/>
      <c r="FA94" s="11"/>
      <c r="FB94" s="11"/>
      <c r="FC94" s="11"/>
      <c r="FD94" s="11"/>
      <c r="FE94" s="11"/>
      <c r="FF94" s="11"/>
      <c r="FG94" s="11"/>
      <c r="FH94" s="11"/>
      <c r="FI94" s="11"/>
      <c r="FJ94" s="11"/>
      <c r="FK94" s="11"/>
      <c r="FL94" s="11"/>
      <c r="FM94" s="11"/>
      <c r="FN94" s="11"/>
      <c r="FO94" s="11"/>
      <c r="FP94" s="11"/>
      <c r="FQ94" s="11"/>
      <c r="FR94" s="11"/>
      <c r="FS94" s="11"/>
      <c r="FT94" s="11"/>
      <c r="FU94" s="11"/>
      <c r="FV94" s="11"/>
      <c r="FW94" s="11"/>
      <c r="FX94" s="11"/>
      <c r="FY94" s="11"/>
      <c r="FZ94" s="11"/>
      <c r="GA94" s="11"/>
      <c r="GB94" s="11"/>
      <c r="GC94" s="11"/>
      <c r="GD94" s="11"/>
      <c r="GE94" s="11"/>
      <c r="GF94" s="11"/>
      <c r="GG94" s="11"/>
      <c r="GH94" s="11"/>
      <c r="GI94" s="11"/>
      <c r="GJ94" s="11"/>
      <c r="GK94" s="11"/>
      <c r="GL94" s="11"/>
      <c r="GM94" s="11"/>
      <c r="GN94" s="11"/>
      <c r="GO94" s="11"/>
      <c r="GP94" s="11"/>
      <c r="GQ94" s="11"/>
      <c r="GR94" s="11"/>
      <c r="GS94" s="11"/>
      <c r="GT94" s="11"/>
      <c r="GU94" s="11"/>
      <c r="GV94" s="11"/>
      <c r="GW94" s="11"/>
      <c r="GX94" s="11"/>
      <c r="GY94" s="11"/>
      <c r="GZ94" s="11"/>
      <c r="HA94" s="11"/>
      <c r="HB94" s="11"/>
      <c r="HC94" s="11"/>
      <c r="HD94" s="11"/>
      <c r="HE94" s="11"/>
      <c r="HF94" s="11"/>
      <c r="HG94" s="11"/>
      <c r="HH94" s="11"/>
      <c r="HI94" s="11"/>
      <c r="HJ94" s="11"/>
      <c r="HK94" s="11"/>
      <c r="HL94" s="11"/>
      <c r="HM94" s="11"/>
      <c r="HN94" s="11"/>
      <c r="HO94" s="11"/>
      <c r="HP94" s="11"/>
      <c r="HQ94" s="11"/>
    </row>
    <row r="95" spans="1:225" s="82" customFormat="1" ht="12.5" x14ac:dyDescent="0.25">
      <c r="A95" s="11"/>
      <c r="B95" s="102">
        <v>618200</v>
      </c>
      <c r="C95" s="67" t="s">
        <v>130</v>
      </c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  <c r="BM95" s="11"/>
      <c r="BN95" s="11"/>
      <c r="BO95" s="11"/>
      <c r="BP95" s="11"/>
      <c r="BQ95" s="11"/>
      <c r="BR95" s="11"/>
      <c r="BS95" s="11"/>
      <c r="BT95" s="11"/>
      <c r="BU95" s="11"/>
      <c r="BV95" s="11"/>
      <c r="BW95" s="11"/>
      <c r="BX95" s="11"/>
      <c r="BY95" s="11"/>
      <c r="BZ95" s="11"/>
      <c r="CA95" s="11"/>
      <c r="CB95" s="11"/>
      <c r="CC95" s="11"/>
      <c r="CD95" s="11"/>
      <c r="CE95" s="11"/>
      <c r="CF95" s="11"/>
      <c r="CG95" s="11"/>
      <c r="CH95" s="11"/>
      <c r="CI95" s="11"/>
      <c r="CJ95" s="11"/>
      <c r="CK95" s="11"/>
      <c r="CL95" s="11"/>
      <c r="CM95" s="11"/>
      <c r="CN95" s="11"/>
      <c r="CO95" s="11"/>
      <c r="CP95" s="11"/>
      <c r="CQ95" s="11"/>
      <c r="CR95" s="11"/>
      <c r="CS95" s="11"/>
      <c r="CT95" s="11"/>
      <c r="CU95" s="11"/>
      <c r="CV95" s="11"/>
      <c r="CW95" s="11"/>
      <c r="CX95" s="11"/>
      <c r="CY95" s="11"/>
      <c r="CZ95" s="11"/>
      <c r="DA95" s="11"/>
      <c r="DB95" s="11"/>
      <c r="DC95" s="11"/>
      <c r="DD95" s="11"/>
      <c r="DE95" s="11"/>
      <c r="DF95" s="11"/>
      <c r="DG95" s="11"/>
      <c r="DH95" s="11"/>
      <c r="DI95" s="11"/>
      <c r="DJ95" s="11"/>
      <c r="DK95" s="11"/>
      <c r="DL95" s="11"/>
      <c r="DM95" s="11"/>
      <c r="DN95" s="11"/>
      <c r="DO95" s="11"/>
      <c r="DP95" s="11"/>
      <c r="DQ95" s="11"/>
      <c r="DR95" s="11"/>
      <c r="DS95" s="11"/>
      <c r="DT95" s="11"/>
      <c r="DU95" s="11"/>
      <c r="DV95" s="11"/>
      <c r="DW95" s="11"/>
      <c r="DX95" s="11"/>
      <c r="DY95" s="11"/>
      <c r="DZ95" s="11"/>
      <c r="EA95" s="11"/>
      <c r="EB95" s="11"/>
      <c r="EC95" s="11"/>
      <c r="ED95" s="11"/>
      <c r="EE95" s="11"/>
      <c r="EF95" s="11"/>
      <c r="EG95" s="11"/>
      <c r="EH95" s="11"/>
      <c r="EI95" s="11"/>
      <c r="EJ95" s="11"/>
      <c r="EK95" s="11"/>
      <c r="EL95" s="11"/>
      <c r="EM95" s="11"/>
      <c r="EN95" s="11"/>
      <c r="EO95" s="11"/>
      <c r="EP95" s="11"/>
      <c r="EQ95" s="11"/>
      <c r="ER95" s="11"/>
      <c r="ES95" s="11"/>
      <c r="ET95" s="11"/>
      <c r="EU95" s="11"/>
      <c r="EV95" s="11"/>
      <c r="EW95" s="11"/>
      <c r="EX95" s="11"/>
      <c r="EY95" s="11"/>
      <c r="EZ95" s="11"/>
      <c r="FA95" s="11"/>
      <c r="FB95" s="11"/>
      <c r="FC95" s="11"/>
      <c r="FD95" s="11"/>
      <c r="FE95" s="11"/>
      <c r="FF95" s="11"/>
      <c r="FG95" s="11"/>
      <c r="FH95" s="11"/>
      <c r="FI95" s="11"/>
      <c r="FJ95" s="11"/>
      <c r="FK95" s="11"/>
      <c r="FL95" s="11"/>
      <c r="FM95" s="11"/>
      <c r="FN95" s="11"/>
      <c r="FO95" s="11"/>
      <c r="FP95" s="11"/>
      <c r="FQ95" s="11"/>
      <c r="FR95" s="11"/>
      <c r="FS95" s="11"/>
      <c r="FT95" s="11"/>
      <c r="FU95" s="11"/>
      <c r="FV95" s="11"/>
      <c r="FW95" s="11"/>
      <c r="FX95" s="11"/>
      <c r="FY95" s="11"/>
      <c r="FZ95" s="11"/>
      <c r="GA95" s="11"/>
      <c r="GB95" s="11"/>
      <c r="GC95" s="11"/>
      <c r="GD95" s="11"/>
      <c r="GE95" s="11"/>
      <c r="GF95" s="11"/>
      <c r="GG95" s="11"/>
      <c r="GH95" s="11"/>
      <c r="GI95" s="11"/>
      <c r="GJ95" s="11"/>
      <c r="GK95" s="11"/>
      <c r="GL95" s="11"/>
      <c r="GM95" s="11"/>
      <c r="GN95" s="11"/>
      <c r="GO95" s="11"/>
      <c r="GP95" s="11"/>
      <c r="GQ95" s="11"/>
      <c r="GR95" s="11"/>
      <c r="GS95" s="11"/>
      <c r="GT95" s="11"/>
      <c r="GU95" s="11"/>
      <c r="GV95" s="11"/>
      <c r="GW95" s="11"/>
      <c r="GX95" s="11"/>
      <c r="GY95" s="11"/>
      <c r="GZ95" s="11"/>
      <c r="HA95" s="11"/>
      <c r="HB95" s="11"/>
      <c r="HC95" s="11"/>
      <c r="HD95" s="11"/>
      <c r="HE95" s="11"/>
      <c r="HF95" s="11"/>
      <c r="HG95" s="11"/>
      <c r="HH95" s="11"/>
      <c r="HI95" s="11"/>
      <c r="HJ95" s="11"/>
      <c r="HK95" s="11"/>
      <c r="HL95" s="11"/>
      <c r="HM95" s="11"/>
      <c r="HN95" s="11"/>
      <c r="HO95" s="11"/>
      <c r="HP95" s="11"/>
      <c r="HQ95" s="11"/>
    </row>
    <row r="96" spans="1:225" s="82" customFormat="1" ht="12.5" x14ac:dyDescent="0.25">
      <c r="A96" s="11"/>
      <c r="B96" s="102">
        <v>618300</v>
      </c>
      <c r="C96" s="67" t="s">
        <v>131</v>
      </c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  <c r="BN96" s="11"/>
      <c r="BO96" s="11"/>
      <c r="BP96" s="11"/>
      <c r="BQ96" s="11"/>
      <c r="BR96" s="11"/>
      <c r="BS96" s="11"/>
      <c r="BT96" s="11"/>
      <c r="BU96" s="11"/>
      <c r="BV96" s="11"/>
      <c r="BW96" s="11"/>
      <c r="BX96" s="11"/>
      <c r="BY96" s="11"/>
      <c r="BZ96" s="11"/>
      <c r="CA96" s="11"/>
      <c r="CB96" s="11"/>
      <c r="CC96" s="11"/>
      <c r="CD96" s="11"/>
      <c r="CE96" s="11"/>
      <c r="CF96" s="11"/>
      <c r="CG96" s="11"/>
      <c r="CH96" s="11"/>
      <c r="CI96" s="11"/>
      <c r="CJ96" s="11"/>
      <c r="CK96" s="11"/>
      <c r="CL96" s="11"/>
      <c r="CM96" s="11"/>
      <c r="CN96" s="11"/>
      <c r="CO96" s="11"/>
      <c r="CP96" s="11"/>
      <c r="CQ96" s="11"/>
      <c r="CR96" s="11"/>
      <c r="CS96" s="11"/>
      <c r="CT96" s="11"/>
      <c r="CU96" s="11"/>
      <c r="CV96" s="11"/>
      <c r="CW96" s="11"/>
      <c r="CX96" s="11"/>
      <c r="CY96" s="11"/>
      <c r="CZ96" s="11"/>
      <c r="DA96" s="11"/>
      <c r="DB96" s="11"/>
      <c r="DC96" s="11"/>
      <c r="DD96" s="11"/>
      <c r="DE96" s="11"/>
      <c r="DF96" s="11"/>
      <c r="DG96" s="11"/>
      <c r="DH96" s="11"/>
      <c r="DI96" s="11"/>
      <c r="DJ96" s="11"/>
      <c r="DK96" s="11"/>
      <c r="DL96" s="11"/>
      <c r="DM96" s="11"/>
      <c r="DN96" s="11"/>
      <c r="DO96" s="11"/>
      <c r="DP96" s="11"/>
      <c r="DQ96" s="11"/>
      <c r="DR96" s="11"/>
      <c r="DS96" s="11"/>
      <c r="DT96" s="11"/>
      <c r="DU96" s="11"/>
      <c r="DV96" s="11"/>
      <c r="DW96" s="11"/>
      <c r="DX96" s="11"/>
      <c r="DY96" s="11"/>
      <c r="DZ96" s="11"/>
      <c r="EA96" s="11"/>
      <c r="EB96" s="11"/>
      <c r="EC96" s="11"/>
      <c r="ED96" s="11"/>
      <c r="EE96" s="11"/>
      <c r="EF96" s="11"/>
      <c r="EG96" s="11"/>
      <c r="EH96" s="11"/>
      <c r="EI96" s="11"/>
      <c r="EJ96" s="11"/>
      <c r="EK96" s="11"/>
      <c r="EL96" s="11"/>
      <c r="EM96" s="11"/>
      <c r="EN96" s="11"/>
      <c r="EO96" s="11"/>
      <c r="EP96" s="11"/>
      <c r="EQ96" s="11"/>
      <c r="ER96" s="11"/>
      <c r="ES96" s="11"/>
      <c r="ET96" s="11"/>
      <c r="EU96" s="11"/>
      <c r="EV96" s="11"/>
      <c r="EW96" s="11"/>
      <c r="EX96" s="11"/>
      <c r="EY96" s="11"/>
      <c r="EZ96" s="11"/>
      <c r="FA96" s="11"/>
      <c r="FB96" s="11"/>
      <c r="FC96" s="11"/>
      <c r="FD96" s="11"/>
      <c r="FE96" s="11"/>
      <c r="FF96" s="11"/>
      <c r="FG96" s="11"/>
      <c r="FH96" s="11"/>
      <c r="FI96" s="11"/>
      <c r="FJ96" s="11"/>
      <c r="FK96" s="11"/>
      <c r="FL96" s="11"/>
      <c r="FM96" s="11"/>
      <c r="FN96" s="11"/>
      <c r="FO96" s="11"/>
      <c r="FP96" s="11"/>
      <c r="FQ96" s="11"/>
      <c r="FR96" s="11"/>
      <c r="FS96" s="11"/>
      <c r="FT96" s="11"/>
      <c r="FU96" s="11"/>
      <c r="FV96" s="11"/>
      <c r="FW96" s="11"/>
      <c r="FX96" s="11"/>
      <c r="FY96" s="11"/>
      <c r="FZ96" s="11"/>
      <c r="GA96" s="11"/>
      <c r="GB96" s="11"/>
      <c r="GC96" s="11"/>
      <c r="GD96" s="11"/>
      <c r="GE96" s="11"/>
      <c r="GF96" s="11"/>
      <c r="GG96" s="11"/>
      <c r="GH96" s="11"/>
      <c r="GI96" s="11"/>
      <c r="GJ96" s="11"/>
      <c r="GK96" s="11"/>
      <c r="GL96" s="11"/>
      <c r="GM96" s="11"/>
      <c r="GN96" s="11"/>
      <c r="GO96" s="11"/>
      <c r="GP96" s="11"/>
      <c r="GQ96" s="11"/>
      <c r="GR96" s="11"/>
      <c r="GS96" s="11"/>
      <c r="GT96" s="11"/>
      <c r="GU96" s="11"/>
      <c r="GV96" s="11"/>
      <c r="GW96" s="11"/>
      <c r="GX96" s="11"/>
      <c r="GY96" s="11"/>
      <c r="GZ96" s="11"/>
      <c r="HA96" s="11"/>
      <c r="HB96" s="11"/>
      <c r="HC96" s="11"/>
      <c r="HD96" s="11"/>
      <c r="HE96" s="11"/>
      <c r="HF96" s="11"/>
      <c r="HG96" s="11"/>
      <c r="HH96" s="11"/>
      <c r="HI96" s="11"/>
      <c r="HJ96" s="11"/>
      <c r="HK96" s="11"/>
      <c r="HL96" s="11"/>
      <c r="HM96" s="11"/>
      <c r="HN96" s="11"/>
      <c r="HO96" s="11"/>
      <c r="HP96" s="11"/>
      <c r="HQ96" s="11"/>
    </row>
    <row r="97" spans="1:225" ht="12.5" x14ac:dyDescent="0.25">
      <c r="A97" s="1"/>
      <c r="B97" s="102">
        <v>618400</v>
      </c>
      <c r="C97" s="67" t="s">
        <v>128</v>
      </c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  <c r="FV97" s="1"/>
      <c r="FW97" s="1"/>
      <c r="FX97" s="1"/>
      <c r="FY97" s="1"/>
      <c r="FZ97" s="1"/>
      <c r="GA97" s="1"/>
      <c r="GB97" s="1"/>
      <c r="GC97" s="1"/>
      <c r="GD97" s="1"/>
      <c r="GE97" s="1"/>
      <c r="GF97" s="1"/>
      <c r="GG97" s="1"/>
      <c r="GH97" s="1"/>
      <c r="GI97" s="1"/>
      <c r="GJ97" s="1"/>
      <c r="GK97" s="1"/>
      <c r="GL97" s="1"/>
      <c r="GM97" s="1"/>
      <c r="GN97" s="1"/>
      <c r="GO97" s="1"/>
      <c r="GP97" s="1"/>
      <c r="GQ97" s="1"/>
      <c r="GR97" s="1"/>
      <c r="GS97" s="1"/>
      <c r="GT97" s="1"/>
      <c r="GU97" s="1"/>
      <c r="GV97" s="1"/>
      <c r="GW97" s="1"/>
      <c r="GX97" s="1"/>
      <c r="GY97" s="1"/>
      <c r="GZ97" s="1"/>
      <c r="HA97" s="1"/>
      <c r="HB97" s="1"/>
      <c r="HC97" s="1"/>
      <c r="HD97" s="1"/>
      <c r="HE97" s="1"/>
      <c r="HF97" s="1"/>
      <c r="HG97" s="1"/>
      <c r="HH97" s="1"/>
      <c r="HI97" s="1"/>
      <c r="HJ97" s="1"/>
      <c r="HK97" s="1"/>
      <c r="HL97" s="1"/>
      <c r="HM97" s="1"/>
      <c r="HN97" s="1"/>
      <c r="HO97" s="1"/>
      <c r="HP97" s="1"/>
      <c r="HQ97" s="1"/>
    </row>
    <row r="98" spans="1:225" ht="12.5" x14ac:dyDescent="0.25">
      <c r="A98" s="1"/>
      <c r="B98" s="92">
        <v>618500</v>
      </c>
      <c r="C98" s="93" t="s">
        <v>127</v>
      </c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  <c r="FY98" s="1"/>
      <c r="FZ98" s="1"/>
      <c r="GA98" s="1"/>
      <c r="GB98" s="1"/>
      <c r="GC98" s="1"/>
      <c r="GD98" s="1"/>
      <c r="GE98" s="1"/>
      <c r="GF98" s="1"/>
      <c r="GG98" s="1"/>
      <c r="GH98" s="1"/>
      <c r="GI98" s="1"/>
      <c r="GJ98" s="1"/>
      <c r="GK98" s="1"/>
      <c r="GL98" s="1"/>
      <c r="GM98" s="1"/>
      <c r="GN98" s="1"/>
      <c r="GO98" s="1"/>
      <c r="GP98" s="1"/>
      <c r="GQ98" s="1"/>
      <c r="GR98" s="1"/>
      <c r="GS98" s="1"/>
      <c r="GT98" s="1"/>
      <c r="GU98" s="1"/>
      <c r="GV98" s="1"/>
      <c r="GW98" s="1"/>
      <c r="GX98" s="1"/>
      <c r="GY98" s="1"/>
      <c r="GZ98" s="1"/>
      <c r="HA98" s="1"/>
      <c r="HB98" s="1"/>
      <c r="HC98" s="1"/>
      <c r="HD98" s="1"/>
      <c r="HE98" s="1"/>
      <c r="HF98" s="1"/>
      <c r="HG98" s="1"/>
      <c r="HH98" s="1"/>
      <c r="HI98" s="1"/>
      <c r="HJ98" s="1"/>
      <c r="HK98" s="1"/>
      <c r="HL98" s="1"/>
      <c r="HM98" s="1"/>
      <c r="HN98" s="1"/>
      <c r="HO98" s="1"/>
      <c r="HP98" s="1"/>
      <c r="HQ98" s="1"/>
    </row>
    <row r="99" spans="1:225" ht="12.5" x14ac:dyDescent="0.25">
      <c r="A99" s="1"/>
      <c r="B99" s="100"/>
      <c r="C99" s="101" t="s">
        <v>19</v>
      </c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  <c r="FY99" s="1"/>
      <c r="FZ99" s="1"/>
      <c r="GA99" s="1"/>
      <c r="GB99" s="1"/>
      <c r="GC99" s="1"/>
      <c r="GD99" s="1"/>
      <c r="GE99" s="1"/>
      <c r="GF99" s="1"/>
      <c r="GG99" s="1"/>
      <c r="GH99" s="1"/>
      <c r="GI99" s="1"/>
      <c r="GJ99" s="1"/>
      <c r="GK99" s="1"/>
      <c r="GL99" s="1"/>
      <c r="GM99" s="1"/>
      <c r="GN99" s="1"/>
      <c r="GO99" s="1"/>
      <c r="GP99" s="1"/>
      <c r="GQ99" s="1"/>
      <c r="GR99" s="1"/>
      <c r="GS99" s="1"/>
      <c r="GT99" s="1"/>
      <c r="GU99" s="1"/>
      <c r="GV99" s="1"/>
      <c r="GW99" s="1"/>
      <c r="GX99" s="1"/>
      <c r="GY99" s="1"/>
      <c r="GZ99" s="1"/>
      <c r="HA99" s="1"/>
      <c r="HB99" s="1"/>
      <c r="HC99" s="1"/>
      <c r="HD99" s="1"/>
      <c r="HE99" s="1"/>
      <c r="HF99" s="1"/>
      <c r="HG99" s="1"/>
      <c r="HH99" s="1"/>
      <c r="HI99" s="1"/>
      <c r="HJ99" s="1"/>
      <c r="HK99" s="1"/>
      <c r="HL99" s="1"/>
      <c r="HM99" s="1"/>
      <c r="HN99" s="1"/>
      <c r="HO99" s="1"/>
      <c r="HP99" s="1"/>
      <c r="HQ99" s="1"/>
    </row>
    <row r="100" spans="1:225" ht="12.5" x14ac:dyDescent="0.25">
      <c r="A100" s="1"/>
      <c r="B100" s="106">
        <v>623100</v>
      </c>
      <c r="C100" s="65" t="s">
        <v>49</v>
      </c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  <c r="FY100" s="1"/>
      <c r="FZ100" s="1"/>
      <c r="GA100" s="1"/>
      <c r="GB100" s="1"/>
      <c r="GC100" s="1"/>
      <c r="GD100" s="1"/>
      <c r="GE100" s="1"/>
      <c r="GF100" s="1"/>
      <c r="GG100" s="1"/>
      <c r="GH100" s="1"/>
      <c r="GI100" s="1"/>
      <c r="GJ100" s="1"/>
      <c r="GK100" s="1"/>
      <c r="GL100" s="1"/>
      <c r="GM100" s="1"/>
      <c r="GN100" s="1"/>
      <c r="GO100" s="1"/>
      <c r="GP100" s="1"/>
      <c r="GQ100" s="1"/>
      <c r="GR100" s="1"/>
      <c r="GS100" s="1"/>
      <c r="GT100" s="1"/>
      <c r="GU100" s="1"/>
      <c r="GV100" s="1"/>
      <c r="GW100" s="1"/>
      <c r="GX100" s="1"/>
      <c r="GY100" s="1"/>
      <c r="GZ100" s="1"/>
      <c r="HA100" s="1"/>
      <c r="HB100" s="1"/>
      <c r="HC100" s="1"/>
      <c r="HD100" s="1"/>
      <c r="HE100" s="1"/>
      <c r="HF100" s="1"/>
      <c r="HG100" s="1"/>
      <c r="HH100" s="1"/>
      <c r="HI100" s="1"/>
      <c r="HJ100" s="1"/>
      <c r="HK100" s="1"/>
      <c r="HL100" s="1"/>
      <c r="HM100" s="1"/>
      <c r="HN100" s="1"/>
      <c r="HO100" s="1"/>
      <c r="HP100" s="1"/>
      <c r="HQ100" s="1"/>
    </row>
    <row r="101" spans="1:225" ht="12.5" x14ac:dyDescent="0.25">
      <c r="A101" s="1"/>
      <c r="B101" s="102">
        <v>623300</v>
      </c>
      <c r="C101" s="67" t="s">
        <v>20</v>
      </c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  <c r="FY101" s="1"/>
      <c r="FZ101" s="1"/>
      <c r="GA101" s="1"/>
      <c r="GB101" s="1"/>
      <c r="GC101" s="1"/>
      <c r="GD101" s="1"/>
      <c r="GE101" s="1"/>
      <c r="GF101" s="1"/>
      <c r="GG101" s="1"/>
      <c r="GH101" s="1"/>
      <c r="GI101" s="1"/>
      <c r="GJ101" s="1"/>
      <c r="GK101" s="1"/>
      <c r="GL101" s="1"/>
      <c r="GM101" s="1"/>
      <c r="GN101" s="1"/>
      <c r="GO101" s="1"/>
      <c r="GP101" s="1"/>
      <c r="GQ101" s="1"/>
      <c r="GR101" s="1"/>
      <c r="GS101" s="1"/>
      <c r="GT101" s="1"/>
      <c r="GU101" s="1"/>
      <c r="GV101" s="1"/>
      <c r="GW101" s="1"/>
      <c r="GX101" s="1"/>
      <c r="GY101" s="1"/>
      <c r="GZ101" s="1"/>
      <c r="HA101" s="1"/>
      <c r="HB101" s="1"/>
      <c r="HC101" s="1"/>
      <c r="HD101" s="1"/>
      <c r="HE101" s="1"/>
      <c r="HF101" s="1"/>
      <c r="HG101" s="1"/>
      <c r="HH101" s="1"/>
      <c r="HI101" s="1"/>
      <c r="HJ101" s="1"/>
      <c r="HK101" s="1"/>
      <c r="HL101" s="1"/>
      <c r="HM101" s="1"/>
      <c r="HN101" s="1"/>
      <c r="HO101" s="1"/>
      <c r="HP101" s="1"/>
      <c r="HQ101" s="1"/>
    </row>
    <row r="102" spans="1:225" ht="12.5" x14ac:dyDescent="0.25">
      <c r="A102" s="1"/>
      <c r="B102" s="102">
        <v>623600</v>
      </c>
      <c r="C102" s="67" t="s">
        <v>21</v>
      </c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  <c r="FY102" s="1"/>
      <c r="FZ102" s="1"/>
      <c r="GA102" s="1"/>
      <c r="GB102" s="1"/>
      <c r="GC102" s="1"/>
      <c r="GD102" s="1"/>
      <c r="GE102" s="1"/>
      <c r="GF102" s="1"/>
      <c r="GG102" s="1"/>
      <c r="GH102" s="1"/>
      <c r="GI102" s="1"/>
      <c r="GJ102" s="1"/>
      <c r="GK102" s="1"/>
      <c r="GL102" s="1"/>
      <c r="GM102" s="1"/>
      <c r="GN102" s="1"/>
      <c r="GO102" s="1"/>
      <c r="GP102" s="1"/>
      <c r="GQ102" s="1"/>
      <c r="GR102" s="1"/>
      <c r="GS102" s="1"/>
      <c r="GT102" s="1"/>
      <c r="GU102" s="1"/>
      <c r="GV102" s="1"/>
      <c r="GW102" s="1"/>
      <c r="GX102" s="1"/>
      <c r="GY102" s="1"/>
      <c r="GZ102" s="1"/>
      <c r="HA102" s="1"/>
      <c r="HB102" s="1"/>
      <c r="HC102" s="1"/>
      <c r="HD102" s="1"/>
      <c r="HE102" s="1"/>
      <c r="HF102" s="1"/>
      <c r="HG102" s="1"/>
      <c r="HH102" s="1"/>
      <c r="HI102" s="1"/>
      <c r="HJ102" s="1"/>
      <c r="HK102" s="1"/>
      <c r="HL102" s="1"/>
      <c r="HM102" s="1"/>
      <c r="HN102" s="1"/>
      <c r="HO102" s="1"/>
      <c r="HP102" s="1"/>
      <c r="HQ102" s="1"/>
    </row>
    <row r="103" spans="1:225" ht="12.5" x14ac:dyDescent="0.25">
      <c r="A103" s="1"/>
      <c r="B103" s="102">
        <v>623700</v>
      </c>
      <c r="C103" s="67" t="s">
        <v>50</v>
      </c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  <c r="FY103" s="1"/>
      <c r="FZ103" s="1"/>
      <c r="GA103" s="1"/>
      <c r="GB103" s="1"/>
      <c r="GC103" s="1"/>
      <c r="GD103" s="1"/>
      <c r="GE103" s="1"/>
      <c r="GF103" s="1"/>
      <c r="GG103" s="1"/>
      <c r="GH103" s="1"/>
      <c r="GI103" s="1"/>
      <c r="GJ103" s="1"/>
      <c r="GK103" s="1"/>
      <c r="GL103" s="1"/>
      <c r="GM103" s="1"/>
      <c r="GN103" s="1"/>
      <c r="GO103" s="1"/>
      <c r="GP103" s="1"/>
      <c r="GQ103" s="1"/>
      <c r="GR103" s="1"/>
      <c r="GS103" s="1"/>
      <c r="GT103" s="1"/>
      <c r="GU103" s="1"/>
      <c r="GV103" s="1"/>
      <c r="GW103" s="1"/>
      <c r="GX103" s="1"/>
      <c r="GY103" s="1"/>
      <c r="GZ103" s="1"/>
      <c r="HA103" s="1"/>
      <c r="HB103" s="1"/>
      <c r="HC103" s="1"/>
      <c r="HD103" s="1"/>
      <c r="HE103" s="1"/>
      <c r="HF103" s="1"/>
      <c r="HG103" s="1"/>
      <c r="HH103" s="1"/>
      <c r="HI103" s="1"/>
      <c r="HJ103" s="1"/>
      <c r="HK103" s="1"/>
      <c r="HL103" s="1"/>
      <c r="HM103" s="1"/>
      <c r="HN103" s="1"/>
      <c r="HO103" s="1"/>
      <c r="HP103" s="1"/>
      <c r="HQ103" s="1"/>
    </row>
    <row r="104" spans="1:225" s="82" customFormat="1" ht="12.5" x14ac:dyDescent="0.25">
      <c r="A104" s="11"/>
      <c r="B104" s="102">
        <v>624000</v>
      </c>
      <c r="C104" s="67" t="s">
        <v>141</v>
      </c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  <c r="BM104" s="11"/>
      <c r="BN104" s="11"/>
      <c r="BO104" s="11"/>
      <c r="BP104" s="11"/>
      <c r="BQ104" s="11"/>
      <c r="BR104" s="11"/>
      <c r="BS104" s="11"/>
      <c r="BT104" s="11"/>
      <c r="BU104" s="11"/>
      <c r="BV104" s="11"/>
      <c r="BW104" s="11"/>
      <c r="BX104" s="11"/>
      <c r="BY104" s="11"/>
      <c r="BZ104" s="11"/>
      <c r="CA104" s="11"/>
      <c r="CB104" s="11"/>
      <c r="CC104" s="11"/>
      <c r="CD104" s="11"/>
      <c r="CE104" s="11"/>
      <c r="CF104" s="11"/>
      <c r="CG104" s="11"/>
      <c r="CH104" s="11"/>
      <c r="CI104" s="11"/>
      <c r="CJ104" s="11"/>
      <c r="CK104" s="11"/>
      <c r="CL104" s="11"/>
      <c r="CM104" s="11"/>
      <c r="CN104" s="11"/>
      <c r="CO104" s="11"/>
      <c r="CP104" s="11"/>
      <c r="CQ104" s="11"/>
      <c r="CR104" s="11"/>
      <c r="CS104" s="11"/>
      <c r="CT104" s="11"/>
      <c r="CU104" s="11"/>
      <c r="CV104" s="11"/>
      <c r="CW104" s="11"/>
      <c r="CX104" s="11"/>
      <c r="CY104" s="11"/>
      <c r="CZ104" s="11"/>
      <c r="DA104" s="11"/>
      <c r="DB104" s="11"/>
      <c r="DC104" s="11"/>
      <c r="DD104" s="11"/>
      <c r="DE104" s="11"/>
      <c r="DF104" s="11"/>
      <c r="DG104" s="11"/>
      <c r="DH104" s="11"/>
      <c r="DI104" s="11"/>
      <c r="DJ104" s="11"/>
      <c r="DK104" s="11"/>
      <c r="DL104" s="11"/>
      <c r="DM104" s="11"/>
      <c r="DN104" s="11"/>
      <c r="DO104" s="11"/>
      <c r="DP104" s="11"/>
      <c r="DQ104" s="11"/>
      <c r="DR104" s="11"/>
      <c r="DS104" s="11"/>
      <c r="DT104" s="11"/>
      <c r="DU104" s="11"/>
      <c r="DV104" s="11"/>
      <c r="DW104" s="11"/>
      <c r="DX104" s="11"/>
      <c r="DY104" s="11"/>
      <c r="DZ104" s="11"/>
      <c r="EA104" s="11"/>
      <c r="EB104" s="11"/>
      <c r="EC104" s="11"/>
      <c r="ED104" s="11"/>
      <c r="EE104" s="11"/>
      <c r="EF104" s="11"/>
      <c r="EG104" s="11"/>
      <c r="EH104" s="11"/>
      <c r="EI104" s="11"/>
      <c r="EJ104" s="11"/>
      <c r="EK104" s="11"/>
      <c r="EL104" s="11"/>
      <c r="EM104" s="11"/>
      <c r="EN104" s="11"/>
      <c r="EO104" s="11"/>
      <c r="EP104" s="11"/>
      <c r="EQ104" s="11"/>
      <c r="ER104" s="11"/>
      <c r="ES104" s="11"/>
      <c r="ET104" s="11"/>
      <c r="EU104" s="11"/>
      <c r="EV104" s="11"/>
      <c r="EW104" s="11"/>
      <c r="EX104" s="11"/>
      <c r="EY104" s="11"/>
      <c r="EZ104" s="11"/>
      <c r="FA104" s="11"/>
      <c r="FB104" s="11"/>
      <c r="FC104" s="11"/>
      <c r="FD104" s="11"/>
      <c r="FE104" s="11"/>
      <c r="FF104" s="11"/>
      <c r="FG104" s="11"/>
      <c r="FH104" s="11"/>
      <c r="FI104" s="11"/>
      <c r="FJ104" s="11"/>
      <c r="FK104" s="11"/>
      <c r="FL104" s="11"/>
      <c r="FM104" s="11"/>
      <c r="FN104" s="11"/>
      <c r="FO104" s="11"/>
      <c r="FP104" s="11"/>
      <c r="FQ104" s="11"/>
      <c r="FR104" s="11"/>
      <c r="FS104" s="11"/>
      <c r="FT104" s="11"/>
      <c r="FU104" s="11"/>
      <c r="FV104" s="11"/>
      <c r="FW104" s="11"/>
      <c r="FX104" s="11"/>
      <c r="FY104" s="11"/>
      <c r="FZ104" s="11"/>
      <c r="GA104" s="11"/>
      <c r="GB104" s="11"/>
      <c r="GC104" s="11"/>
      <c r="GD104" s="11"/>
      <c r="GE104" s="11"/>
      <c r="GF104" s="11"/>
      <c r="GG104" s="11"/>
      <c r="GH104" s="11"/>
      <c r="GI104" s="11"/>
      <c r="GJ104" s="11"/>
      <c r="GK104" s="11"/>
      <c r="GL104" s="11"/>
      <c r="GM104" s="11"/>
      <c r="GN104" s="11"/>
      <c r="GO104" s="11"/>
      <c r="GP104" s="11"/>
      <c r="GQ104" s="11"/>
      <c r="GR104" s="11"/>
      <c r="GS104" s="11"/>
      <c r="GT104" s="11"/>
      <c r="GU104" s="11"/>
      <c r="GV104" s="11"/>
      <c r="GW104" s="11"/>
      <c r="GX104" s="11"/>
      <c r="GY104" s="11"/>
      <c r="GZ104" s="11"/>
      <c r="HA104" s="11"/>
      <c r="HB104" s="11"/>
      <c r="HC104" s="11"/>
      <c r="HD104" s="11"/>
      <c r="HE104" s="11"/>
      <c r="HF104" s="11"/>
      <c r="HG104" s="11"/>
      <c r="HH104" s="11"/>
      <c r="HI104" s="11"/>
      <c r="HJ104" s="11"/>
      <c r="HK104" s="11"/>
      <c r="HL104" s="11"/>
      <c r="HM104" s="11"/>
      <c r="HN104" s="11"/>
      <c r="HO104" s="11"/>
      <c r="HP104" s="11"/>
      <c r="HQ104" s="11"/>
    </row>
    <row r="105" spans="1:225" s="24" customFormat="1" ht="12.5" x14ac:dyDescent="0.25">
      <c r="A105" s="23"/>
      <c r="B105" s="106">
        <v>625100</v>
      </c>
      <c r="C105" s="65" t="s">
        <v>136</v>
      </c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3"/>
      <c r="BI105" s="23"/>
      <c r="BJ105" s="23"/>
      <c r="BK105" s="23"/>
      <c r="BL105" s="23"/>
      <c r="BM105" s="23"/>
      <c r="BN105" s="23"/>
      <c r="BO105" s="23"/>
      <c r="BP105" s="23"/>
      <c r="BQ105" s="23"/>
      <c r="BR105" s="23"/>
      <c r="BS105" s="23"/>
      <c r="BT105" s="23"/>
      <c r="BU105" s="23"/>
      <c r="BV105" s="23"/>
      <c r="BW105" s="23"/>
      <c r="BX105" s="23"/>
      <c r="BY105" s="23"/>
      <c r="BZ105" s="23"/>
      <c r="CA105" s="23"/>
      <c r="CB105" s="23"/>
      <c r="CC105" s="23"/>
      <c r="CD105" s="23"/>
      <c r="CE105" s="23"/>
      <c r="CF105" s="23"/>
      <c r="CG105" s="23"/>
      <c r="CH105" s="23"/>
      <c r="CI105" s="23"/>
      <c r="CJ105" s="23"/>
      <c r="CK105" s="23"/>
      <c r="CL105" s="23"/>
      <c r="CM105" s="23"/>
      <c r="CN105" s="23"/>
      <c r="CO105" s="23"/>
      <c r="CP105" s="23"/>
      <c r="CQ105" s="23"/>
      <c r="CR105" s="23"/>
      <c r="CS105" s="23"/>
      <c r="CT105" s="23"/>
      <c r="CU105" s="23"/>
      <c r="CV105" s="23"/>
      <c r="CW105" s="23"/>
      <c r="CX105" s="23"/>
      <c r="CY105" s="23"/>
      <c r="CZ105" s="23"/>
      <c r="DA105" s="23"/>
      <c r="DB105" s="23"/>
      <c r="DC105" s="23"/>
      <c r="DD105" s="23"/>
      <c r="DE105" s="23"/>
      <c r="DF105" s="23"/>
      <c r="DG105" s="23"/>
      <c r="DH105" s="23"/>
      <c r="DI105" s="23"/>
      <c r="DJ105" s="23"/>
      <c r="DK105" s="23"/>
      <c r="DL105" s="23"/>
      <c r="DM105" s="23"/>
      <c r="DN105" s="23"/>
      <c r="DO105" s="23"/>
      <c r="DP105" s="23"/>
      <c r="DQ105" s="23"/>
      <c r="DR105" s="23"/>
      <c r="DS105" s="23"/>
      <c r="DT105" s="23"/>
      <c r="DU105" s="23"/>
      <c r="DV105" s="23"/>
      <c r="DW105" s="23"/>
      <c r="DX105" s="23"/>
      <c r="DY105" s="23"/>
      <c r="DZ105" s="23"/>
      <c r="EA105" s="23"/>
      <c r="EB105" s="23"/>
      <c r="EC105" s="23"/>
      <c r="ED105" s="23"/>
      <c r="EE105" s="23"/>
      <c r="EF105" s="23"/>
      <c r="EG105" s="23"/>
      <c r="EH105" s="23"/>
      <c r="EI105" s="23"/>
      <c r="EJ105" s="23"/>
      <c r="EK105" s="23"/>
      <c r="EL105" s="23"/>
      <c r="EM105" s="23"/>
      <c r="EN105" s="23"/>
      <c r="EO105" s="23"/>
      <c r="EP105" s="23"/>
      <c r="EQ105" s="23"/>
      <c r="ER105" s="23"/>
      <c r="ES105" s="23"/>
      <c r="ET105" s="23"/>
      <c r="EU105" s="23"/>
      <c r="EV105" s="23"/>
      <c r="EW105" s="23"/>
      <c r="EX105" s="23"/>
      <c r="EY105" s="23"/>
      <c r="EZ105" s="23"/>
      <c r="FA105" s="23"/>
      <c r="FB105" s="23"/>
      <c r="FC105" s="23"/>
      <c r="FD105" s="23"/>
      <c r="FE105" s="23"/>
      <c r="FF105" s="23"/>
      <c r="FG105" s="23"/>
      <c r="FH105" s="23"/>
      <c r="FI105" s="23"/>
      <c r="FJ105" s="23"/>
      <c r="FK105" s="23"/>
      <c r="FL105" s="23"/>
      <c r="FM105" s="23"/>
      <c r="FN105" s="23"/>
      <c r="FO105" s="23"/>
      <c r="FP105" s="23"/>
      <c r="FQ105" s="23"/>
      <c r="FR105" s="23"/>
      <c r="FS105" s="23"/>
      <c r="FT105" s="23"/>
      <c r="FU105" s="23"/>
      <c r="FV105" s="23"/>
      <c r="FW105" s="23"/>
      <c r="FX105" s="23"/>
      <c r="FY105" s="23"/>
      <c r="FZ105" s="23"/>
      <c r="GA105" s="23"/>
      <c r="GB105" s="23"/>
      <c r="GC105" s="23"/>
      <c r="GD105" s="23"/>
      <c r="GE105" s="23"/>
      <c r="GF105" s="23"/>
      <c r="GG105" s="23"/>
      <c r="GH105" s="23"/>
      <c r="GI105" s="23"/>
      <c r="GJ105" s="23"/>
      <c r="GK105" s="23"/>
      <c r="GL105" s="23"/>
      <c r="GM105" s="23"/>
      <c r="GN105" s="23"/>
      <c r="GO105" s="23"/>
      <c r="GP105" s="23"/>
      <c r="GQ105" s="23"/>
      <c r="GR105" s="23"/>
      <c r="GS105" s="23"/>
      <c r="GT105" s="23"/>
      <c r="GU105" s="23"/>
      <c r="GV105" s="23"/>
      <c r="GW105" s="23"/>
      <c r="GX105" s="23"/>
      <c r="GY105" s="23"/>
      <c r="GZ105" s="23"/>
      <c r="HA105" s="23"/>
      <c r="HB105" s="23"/>
      <c r="HC105" s="23"/>
      <c r="HD105" s="23"/>
      <c r="HE105" s="23"/>
      <c r="HF105" s="23"/>
      <c r="HG105" s="23"/>
      <c r="HH105" s="23"/>
      <c r="HI105" s="23"/>
      <c r="HJ105" s="23"/>
      <c r="HK105" s="23"/>
      <c r="HL105" s="23"/>
      <c r="HM105" s="23"/>
      <c r="HN105" s="23"/>
      <c r="HO105" s="23"/>
      <c r="HP105" s="23"/>
      <c r="HQ105" s="23"/>
    </row>
    <row r="106" spans="1:225" s="24" customFormat="1" ht="12.5" x14ac:dyDescent="0.25">
      <c r="A106" s="23"/>
      <c r="B106" s="106">
        <v>625200</v>
      </c>
      <c r="C106" s="65" t="s">
        <v>53</v>
      </c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 s="23"/>
      <c r="AZ106" s="23"/>
      <c r="BA106" s="23"/>
      <c r="BB106" s="23"/>
      <c r="BC106" s="23"/>
      <c r="BD106" s="23"/>
      <c r="BE106" s="23"/>
      <c r="BF106" s="23"/>
      <c r="BG106" s="23"/>
      <c r="BH106" s="23"/>
      <c r="BI106" s="23"/>
      <c r="BJ106" s="23"/>
      <c r="BK106" s="23"/>
      <c r="BL106" s="23"/>
      <c r="BM106" s="23"/>
      <c r="BN106" s="23"/>
      <c r="BO106" s="23"/>
      <c r="BP106" s="23"/>
      <c r="BQ106" s="23"/>
      <c r="BR106" s="23"/>
      <c r="BS106" s="23"/>
      <c r="BT106" s="23"/>
      <c r="BU106" s="23"/>
      <c r="BV106" s="23"/>
      <c r="BW106" s="23"/>
      <c r="BX106" s="23"/>
      <c r="BY106" s="23"/>
      <c r="BZ106" s="23"/>
      <c r="CA106" s="23"/>
      <c r="CB106" s="23"/>
      <c r="CC106" s="23"/>
      <c r="CD106" s="23"/>
      <c r="CE106" s="23"/>
      <c r="CF106" s="23"/>
      <c r="CG106" s="23"/>
      <c r="CH106" s="23"/>
      <c r="CI106" s="23"/>
      <c r="CJ106" s="23"/>
      <c r="CK106" s="23"/>
      <c r="CL106" s="23"/>
      <c r="CM106" s="23"/>
      <c r="CN106" s="23"/>
      <c r="CO106" s="23"/>
      <c r="CP106" s="23"/>
      <c r="CQ106" s="23"/>
      <c r="CR106" s="23"/>
      <c r="CS106" s="23"/>
      <c r="CT106" s="23"/>
      <c r="CU106" s="23"/>
      <c r="CV106" s="23"/>
      <c r="CW106" s="23"/>
      <c r="CX106" s="23"/>
      <c r="CY106" s="23"/>
      <c r="CZ106" s="23"/>
      <c r="DA106" s="23"/>
      <c r="DB106" s="23"/>
      <c r="DC106" s="23"/>
      <c r="DD106" s="23"/>
      <c r="DE106" s="23"/>
      <c r="DF106" s="23"/>
      <c r="DG106" s="23"/>
      <c r="DH106" s="23"/>
      <c r="DI106" s="23"/>
      <c r="DJ106" s="23"/>
      <c r="DK106" s="23"/>
      <c r="DL106" s="23"/>
      <c r="DM106" s="23"/>
      <c r="DN106" s="23"/>
      <c r="DO106" s="23"/>
      <c r="DP106" s="23"/>
      <c r="DQ106" s="23"/>
      <c r="DR106" s="23"/>
      <c r="DS106" s="23"/>
      <c r="DT106" s="23"/>
      <c r="DU106" s="23"/>
      <c r="DV106" s="23"/>
      <c r="DW106" s="23"/>
      <c r="DX106" s="23"/>
      <c r="DY106" s="23"/>
      <c r="DZ106" s="23"/>
      <c r="EA106" s="23"/>
      <c r="EB106" s="23"/>
      <c r="EC106" s="23"/>
      <c r="ED106" s="23"/>
      <c r="EE106" s="23"/>
      <c r="EF106" s="23"/>
      <c r="EG106" s="23"/>
      <c r="EH106" s="23"/>
      <c r="EI106" s="23"/>
      <c r="EJ106" s="23"/>
      <c r="EK106" s="23"/>
      <c r="EL106" s="23"/>
      <c r="EM106" s="23"/>
      <c r="EN106" s="23"/>
      <c r="EO106" s="23"/>
      <c r="EP106" s="23"/>
      <c r="EQ106" s="23"/>
      <c r="ER106" s="23"/>
      <c r="ES106" s="23"/>
      <c r="ET106" s="23"/>
      <c r="EU106" s="23"/>
      <c r="EV106" s="23"/>
      <c r="EW106" s="23"/>
      <c r="EX106" s="23"/>
      <c r="EY106" s="23"/>
      <c r="EZ106" s="23"/>
      <c r="FA106" s="23"/>
      <c r="FB106" s="23"/>
      <c r="FC106" s="23"/>
      <c r="FD106" s="23"/>
      <c r="FE106" s="23"/>
      <c r="FF106" s="23"/>
      <c r="FG106" s="23"/>
      <c r="FH106" s="23"/>
      <c r="FI106" s="23"/>
      <c r="FJ106" s="23"/>
      <c r="FK106" s="23"/>
      <c r="FL106" s="23"/>
      <c r="FM106" s="23"/>
      <c r="FN106" s="23"/>
      <c r="FO106" s="23"/>
      <c r="FP106" s="23"/>
      <c r="FQ106" s="23"/>
      <c r="FR106" s="23"/>
      <c r="FS106" s="23"/>
      <c r="FT106" s="23"/>
      <c r="FU106" s="23"/>
      <c r="FV106" s="23"/>
      <c r="FW106" s="23"/>
      <c r="FX106" s="23"/>
      <c r="FY106" s="23"/>
      <c r="FZ106" s="23"/>
      <c r="GA106" s="23"/>
      <c r="GB106" s="23"/>
      <c r="GC106" s="23"/>
      <c r="GD106" s="23"/>
      <c r="GE106" s="23"/>
      <c r="GF106" s="23"/>
      <c r="GG106" s="23"/>
      <c r="GH106" s="23"/>
      <c r="GI106" s="23"/>
      <c r="GJ106" s="23"/>
      <c r="GK106" s="23"/>
      <c r="GL106" s="23"/>
      <c r="GM106" s="23"/>
      <c r="GN106" s="23"/>
      <c r="GO106" s="23"/>
      <c r="GP106" s="23"/>
      <c r="GQ106" s="23"/>
      <c r="GR106" s="23"/>
      <c r="GS106" s="23"/>
      <c r="GT106" s="23"/>
      <c r="GU106" s="23"/>
      <c r="GV106" s="23"/>
      <c r="GW106" s="23"/>
      <c r="GX106" s="23"/>
      <c r="GY106" s="23"/>
      <c r="GZ106" s="23"/>
      <c r="HA106" s="23"/>
      <c r="HB106" s="23"/>
      <c r="HC106" s="23"/>
      <c r="HD106" s="23"/>
      <c r="HE106" s="23"/>
      <c r="HF106" s="23"/>
      <c r="HG106" s="23"/>
      <c r="HH106" s="23"/>
      <c r="HI106" s="23"/>
      <c r="HJ106" s="23"/>
      <c r="HK106" s="23"/>
      <c r="HL106" s="23"/>
      <c r="HM106" s="23"/>
      <c r="HN106" s="23"/>
      <c r="HO106" s="23"/>
      <c r="HP106" s="23"/>
      <c r="HQ106" s="23"/>
    </row>
    <row r="107" spans="1:225" s="24" customFormat="1" ht="12.5" x14ac:dyDescent="0.25">
      <c r="A107" s="23"/>
      <c r="B107" s="106">
        <v>626100</v>
      </c>
      <c r="C107" s="65" t="s">
        <v>137</v>
      </c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  <c r="AX107" s="23"/>
      <c r="AY107" s="23"/>
      <c r="AZ107" s="23"/>
      <c r="BA107" s="23"/>
      <c r="BB107" s="23"/>
      <c r="BC107" s="23"/>
      <c r="BD107" s="23"/>
      <c r="BE107" s="23"/>
      <c r="BF107" s="23"/>
      <c r="BG107" s="23"/>
      <c r="BH107" s="23"/>
      <c r="BI107" s="23"/>
      <c r="BJ107" s="23"/>
      <c r="BK107" s="23"/>
      <c r="BL107" s="23"/>
      <c r="BM107" s="23"/>
      <c r="BN107" s="23"/>
      <c r="BO107" s="23"/>
      <c r="BP107" s="23"/>
      <c r="BQ107" s="23"/>
      <c r="BR107" s="23"/>
      <c r="BS107" s="23"/>
      <c r="BT107" s="23"/>
      <c r="BU107" s="23"/>
      <c r="BV107" s="23"/>
      <c r="BW107" s="23"/>
      <c r="BX107" s="23"/>
      <c r="BY107" s="23"/>
      <c r="BZ107" s="23"/>
      <c r="CA107" s="23"/>
      <c r="CB107" s="23"/>
      <c r="CC107" s="23"/>
      <c r="CD107" s="23"/>
      <c r="CE107" s="23"/>
      <c r="CF107" s="23"/>
      <c r="CG107" s="23"/>
      <c r="CH107" s="23"/>
      <c r="CI107" s="23"/>
      <c r="CJ107" s="23"/>
      <c r="CK107" s="23"/>
      <c r="CL107" s="23"/>
      <c r="CM107" s="23"/>
      <c r="CN107" s="23"/>
      <c r="CO107" s="23"/>
      <c r="CP107" s="23"/>
      <c r="CQ107" s="23"/>
      <c r="CR107" s="23"/>
      <c r="CS107" s="23"/>
      <c r="CT107" s="23"/>
      <c r="CU107" s="23"/>
      <c r="CV107" s="23"/>
      <c r="CW107" s="23"/>
      <c r="CX107" s="23"/>
      <c r="CY107" s="23"/>
      <c r="CZ107" s="23"/>
      <c r="DA107" s="23"/>
      <c r="DB107" s="23"/>
      <c r="DC107" s="23"/>
      <c r="DD107" s="23"/>
      <c r="DE107" s="23"/>
      <c r="DF107" s="23"/>
      <c r="DG107" s="23"/>
      <c r="DH107" s="23"/>
      <c r="DI107" s="23"/>
      <c r="DJ107" s="23"/>
      <c r="DK107" s="23"/>
      <c r="DL107" s="23"/>
      <c r="DM107" s="23"/>
      <c r="DN107" s="23"/>
      <c r="DO107" s="23"/>
      <c r="DP107" s="23"/>
      <c r="DQ107" s="23"/>
      <c r="DR107" s="23"/>
      <c r="DS107" s="23"/>
      <c r="DT107" s="23"/>
      <c r="DU107" s="23"/>
      <c r="DV107" s="23"/>
      <c r="DW107" s="23"/>
      <c r="DX107" s="23"/>
      <c r="DY107" s="23"/>
      <c r="DZ107" s="23"/>
      <c r="EA107" s="23"/>
      <c r="EB107" s="23"/>
      <c r="EC107" s="23"/>
      <c r="ED107" s="23"/>
      <c r="EE107" s="23"/>
      <c r="EF107" s="23"/>
      <c r="EG107" s="23"/>
      <c r="EH107" s="23"/>
      <c r="EI107" s="23"/>
      <c r="EJ107" s="23"/>
      <c r="EK107" s="23"/>
      <c r="EL107" s="23"/>
      <c r="EM107" s="23"/>
      <c r="EN107" s="23"/>
      <c r="EO107" s="23"/>
      <c r="EP107" s="23"/>
      <c r="EQ107" s="23"/>
      <c r="ER107" s="23"/>
      <c r="ES107" s="23"/>
      <c r="ET107" s="23"/>
      <c r="EU107" s="23"/>
      <c r="EV107" s="23"/>
      <c r="EW107" s="23"/>
      <c r="EX107" s="23"/>
      <c r="EY107" s="23"/>
      <c r="EZ107" s="23"/>
      <c r="FA107" s="23"/>
      <c r="FB107" s="23"/>
      <c r="FC107" s="23"/>
      <c r="FD107" s="23"/>
      <c r="FE107" s="23"/>
      <c r="FF107" s="23"/>
      <c r="FG107" s="23"/>
      <c r="FH107" s="23"/>
      <c r="FI107" s="23"/>
      <c r="FJ107" s="23"/>
      <c r="FK107" s="23"/>
      <c r="FL107" s="23"/>
      <c r="FM107" s="23"/>
      <c r="FN107" s="23"/>
      <c r="FO107" s="23"/>
      <c r="FP107" s="23"/>
      <c r="FQ107" s="23"/>
      <c r="FR107" s="23"/>
      <c r="FS107" s="23"/>
      <c r="FT107" s="23"/>
      <c r="FU107" s="23"/>
      <c r="FV107" s="23"/>
      <c r="FW107" s="23"/>
      <c r="FX107" s="23"/>
      <c r="FY107" s="23"/>
      <c r="FZ107" s="23"/>
      <c r="GA107" s="23"/>
      <c r="GB107" s="23"/>
      <c r="GC107" s="23"/>
      <c r="GD107" s="23"/>
      <c r="GE107" s="23"/>
      <c r="GF107" s="23"/>
      <c r="GG107" s="23"/>
      <c r="GH107" s="23"/>
      <c r="GI107" s="23"/>
      <c r="GJ107" s="23"/>
      <c r="GK107" s="23"/>
      <c r="GL107" s="23"/>
      <c r="GM107" s="23"/>
      <c r="GN107" s="23"/>
      <c r="GO107" s="23"/>
      <c r="GP107" s="23"/>
      <c r="GQ107" s="23"/>
      <c r="GR107" s="23"/>
      <c r="GS107" s="23"/>
      <c r="GT107" s="23"/>
      <c r="GU107" s="23"/>
      <c r="GV107" s="23"/>
      <c r="GW107" s="23"/>
      <c r="GX107" s="23"/>
      <c r="GY107" s="23"/>
      <c r="GZ107" s="23"/>
      <c r="HA107" s="23"/>
      <c r="HB107" s="23"/>
      <c r="HC107" s="23"/>
      <c r="HD107" s="23"/>
      <c r="HE107" s="23"/>
      <c r="HF107" s="23"/>
      <c r="HG107" s="23"/>
      <c r="HH107" s="23"/>
      <c r="HI107" s="23"/>
      <c r="HJ107" s="23"/>
      <c r="HK107" s="23"/>
      <c r="HL107" s="23"/>
      <c r="HM107" s="23"/>
      <c r="HN107" s="23"/>
      <c r="HO107" s="23"/>
      <c r="HP107" s="23"/>
      <c r="HQ107" s="23"/>
    </row>
    <row r="108" spans="1:225" s="24" customFormat="1" ht="12.5" x14ac:dyDescent="0.25">
      <c r="A108" s="23"/>
      <c r="B108" s="106">
        <v>626200</v>
      </c>
      <c r="C108" s="65" t="s">
        <v>207</v>
      </c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3"/>
      <c r="AW108" s="23"/>
      <c r="AX108" s="23"/>
      <c r="AY108" s="23"/>
      <c r="AZ108" s="23"/>
      <c r="BA108" s="23"/>
      <c r="BB108" s="23"/>
      <c r="BC108" s="23"/>
      <c r="BD108" s="23"/>
      <c r="BE108" s="23"/>
      <c r="BF108" s="23"/>
      <c r="BG108" s="23"/>
      <c r="BH108" s="23"/>
      <c r="BI108" s="23"/>
      <c r="BJ108" s="23"/>
      <c r="BK108" s="23"/>
      <c r="BL108" s="23"/>
      <c r="BM108" s="23"/>
      <c r="BN108" s="23"/>
      <c r="BO108" s="23"/>
      <c r="BP108" s="23"/>
      <c r="BQ108" s="23"/>
      <c r="BR108" s="23"/>
      <c r="BS108" s="23"/>
      <c r="BT108" s="23"/>
      <c r="BU108" s="23"/>
      <c r="BV108" s="23"/>
      <c r="BW108" s="23"/>
      <c r="BX108" s="23"/>
      <c r="BY108" s="23"/>
      <c r="BZ108" s="23"/>
      <c r="CA108" s="23"/>
      <c r="CB108" s="23"/>
      <c r="CC108" s="23"/>
      <c r="CD108" s="23"/>
      <c r="CE108" s="23"/>
      <c r="CF108" s="23"/>
      <c r="CG108" s="23"/>
      <c r="CH108" s="23"/>
      <c r="CI108" s="23"/>
      <c r="CJ108" s="23"/>
      <c r="CK108" s="23"/>
      <c r="CL108" s="23"/>
      <c r="CM108" s="23"/>
      <c r="CN108" s="23"/>
      <c r="CO108" s="23"/>
      <c r="CP108" s="23"/>
      <c r="CQ108" s="23"/>
      <c r="CR108" s="23"/>
      <c r="CS108" s="23"/>
      <c r="CT108" s="23"/>
      <c r="CU108" s="23"/>
      <c r="CV108" s="23"/>
      <c r="CW108" s="23"/>
      <c r="CX108" s="23"/>
      <c r="CY108" s="23"/>
      <c r="CZ108" s="23"/>
      <c r="DA108" s="23"/>
      <c r="DB108" s="23"/>
      <c r="DC108" s="23"/>
      <c r="DD108" s="23"/>
      <c r="DE108" s="23"/>
      <c r="DF108" s="23"/>
      <c r="DG108" s="23"/>
      <c r="DH108" s="23"/>
      <c r="DI108" s="23"/>
      <c r="DJ108" s="23"/>
      <c r="DK108" s="23"/>
      <c r="DL108" s="23"/>
      <c r="DM108" s="23"/>
      <c r="DN108" s="23"/>
      <c r="DO108" s="23"/>
      <c r="DP108" s="23"/>
      <c r="DQ108" s="23"/>
      <c r="DR108" s="23"/>
      <c r="DS108" s="23"/>
      <c r="DT108" s="23"/>
      <c r="DU108" s="23"/>
      <c r="DV108" s="23"/>
      <c r="DW108" s="23"/>
      <c r="DX108" s="23"/>
      <c r="DY108" s="23"/>
      <c r="DZ108" s="23"/>
      <c r="EA108" s="23"/>
      <c r="EB108" s="23"/>
      <c r="EC108" s="23"/>
      <c r="ED108" s="23"/>
      <c r="EE108" s="23"/>
      <c r="EF108" s="23"/>
      <c r="EG108" s="23"/>
      <c r="EH108" s="23"/>
      <c r="EI108" s="23"/>
      <c r="EJ108" s="23"/>
      <c r="EK108" s="23"/>
      <c r="EL108" s="23"/>
      <c r="EM108" s="23"/>
      <c r="EN108" s="23"/>
      <c r="EO108" s="23"/>
      <c r="EP108" s="23"/>
      <c r="EQ108" s="23"/>
      <c r="ER108" s="23"/>
      <c r="ES108" s="23"/>
      <c r="ET108" s="23"/>
      <c r="EU108" s="23"/>
      <c r="EV108" s="23"/>
      <c r="EW108" s="23"/>
      <c r="EX108" s="23"/>
      <c r="EY108" s="23"/>
      <c r="EZ108" s="23"/>
      <c r="FA108" s="23"/>
      <c r="FB108" s="23"/>
      <c r="FC108" s="23"/>
      <c r="FD108" s="23"/>
      <c r="FE108" s="23"/>
      <c r="FF108" s="23"/>
      <c r="FG108" s="23"/>
      <c r="FH108" s="23"/>
      <c r="FI108" s="23"/>
      <c r="FJ108" s="23"/>
      <c r="FK108" s="23"/>
      <c r="FL108" s="23"/>
      <c r="FM108" s="23"/>
      <c r="FN108" s="23"/>
      <c r="FO108" s="23"/>
      <c r="FP108" s="23"/>
      <c r="FQ108" s="23"/>
      <c r="FR108" s="23"/>
      <c r="FS108" s="23"/>
      <c r="FT108" s="23"/>
      <c r="FU108" s="23"/>
      <c r="FV108" s="23"/>
      <c r="FW108" s="23"/>
      <c r="FX108" s="23"/>
      <c r="FY108" s="23"/>
      <c r="FZ108" s="23"/>
      <c r="GA108" s="23"/>
      <c r="GB108" s="23"/>
      <c r="GC108" s="23"/>
      <c r="GD108" s="23"/>
      <c r="GE108" s="23"/>
      <c r="GF108" s="23"/>
      <c r="GG108" s="23"/>
      <c r="GH108" s="23"/>
      <c r="GI108" s="23"/>
      <c r="GJ108" s="23"/>
      <c r="GK108" s="23"/>
      <c r="GL108" s="23"/>
      <c r="GM108" s="23"/>
      <c r="GN108" s="23"/>
      <c r="GO108" s="23"/>
      <c r="GP108" s="23"/>
      <c r="GQ108" s="23"/>
      <c r="GR108" s="23"/>
      <c r="GS108" s="23"/>
      <c r="GT108" s="23"/>
      <c r="GU108" s="23"/>
      <c r="GV108" s="23"/>
      <c r="GW108" s="23"/>
      <c r="GX108" s="23"/>
      <c r="GY108" s="23"/>
      <c r="GZ108" s="23"/>
      <c r="HA108" s="23"/>
      <c r="HB108" s="23"/>
      <c r="HC108" s="23"/>
      <c r="HD108" s="23"/>
      <c r="HE108" s="23"/>
      <c r="HF108" s="23"/>
      <c r="HG108" s="23"/>
      <c r="HH108" s="23"/>
      <c r="HI108" s="23"/>
      <c r="HJ108" s="23"/>
      <c r="HK108" s="23"/>
      <c r="HL108" s="23"/>
      <c r="HM108" s="23"/>
      <c r="HN108" s="23"/>
      <c r="HO108" s="23"/>
      <c r="HP108" s="23"/>
      <c r="HQ108" s="23"/>
    </row>
    <row r="109" spans="1:225" s="24" customFormat="1" ht="12.5" x14ac:dyDescent="0.25">
      <c r="A109" s="23"/>
      <c r="B109" s="106">
        <v>626300</v>
      </c>
      <c r="C109" s="65" t="s">
        <v>138</v>
      </c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  <c r="AT109" s="23"/>
      <c r="AU109" s="23"/>
      <c r="AV109" s="23"/>
      <c r="AW109" s="23"/>
      <c r="AX109" s="23"/>
      <c r="AY109" s="23"/>
      <c r="AZ109" s="23"/>
      <c r="BA109" s="23"/>
      <c r="BB109" s="23"/>
      <c r="BC109" s="23"/>
      <c r="BD109" s="23"/>
      <c r="BE109" s="23"/>
      <c r="BF109" s="23"/>
      <c r="BG109" s="23"/>
      <c r="BH109" s="23"/>
      <c r="BI109" s="23"/>
      <c r="BJ109" s="23"/>
      <c r="BK109" s="23"/>
      <c r="BL109" s="23"/>
      <c r="BM109" s="23"/>
      <c r="BN109" s="23"/>
      <c r="BO109" s="23"/>
      <c r="BP109" s="23"/>
      <c r="BQ109" s="23"/>
      <c r="BR109" s="23"/>
      <c r="BS109" s="23"/>
      <c r="BT109" s="23"/>
      <c r="BU109" s="23"/>
      <c r="BV109" s="23"/>
      <c r="BW109" s="23"/>
      <c r="BX109" s="23"/>
      <c r="BY109" s="23"/>
      <c r="BZ109" s="23"/>
      <c r="CA109" s="23"/>
      <c r="CB109" s="23"/>
      <c r="CC109" s="23"/>
      <c r="CD109" s="23"/>
      <c r="CE109" s="23"/>
      <c r="CF109" s="23"/>
      <c r="CG109" s="23"/>
      <c r="CH109" s="23"/>
      <c r="CI109" s="23"/>
      <c r="CJ109" s="23"/>
      <c r="CK109" s="23"/>
      <c r="CL109" s="23"/>
      <c r="CM109" s="23"/>
      <c r="CN109" s="23"/>
      <c r="CO109" s="23"/>
      <c r="CP109" s="23"/>
      <c r="CQ109" s="23"/>
      <c r="CR109" s="23"/>
      <c r="CS109" s="23"/>
      <c r="CT109" s="23"/>
      <c r="CU109" s="23"/>
      <c r="CV109" s="23"/>
      <c r="CW109" s="23"/>
      <c r="CX109" s="23"/>
      <c r="CY109" s="23"/>
      <c r="CZ109" s="23"/>
      <c r="DA109" s="23"/>
      <c r="DB109" s="23"/>
      <c r="DC109" s="23"/>
      <c r="DD109" s="23"/>
      <c r="DE109" s="23"/>
      <c r="DF109" s="23"/>
      <c r="DG109" s="23"/>
      <c r="DH109" s="23"/>
      <c r="DI109" s="23"/>
      <c r="DJ109" s="23"/>
      <c r="DK109" s="23"/>
      <c r="DL109" s="23"/>
      <c r="DM109" s="23"/>
      <c r="DN109" s="23"/>
      <c r="DO109" s="23"/>
      <c r="DP109" s="23"/>
      <c r="DQ109" s="23"/>
      <c r="DR109" s="23"/>
      <c r="DS109" s="23"/>
      <c r="DT109" s="23"/>
      <c r="DU109" s="23"/>
      <c r="DV109" s="23"/>
      <c r="DW109" s="23"/>
      <c r="DX109" s="23"/>
      <c r="DY109" s="23"/>
      <c r="DZ109" s="23"/>
      <c r="EA109" s="23"/>
      <c r="EB109" s="23"/>
      <c r="EC109" s="23"/>
      <c r="ED109" s="23"/>
      <c r="EE109" s="23"/>
      <c r="EF109" s="23"/>
      <c r="EG109" s="23"/>
      <c r="EH109" s="23"/>
      <c r="EI109" s="23"/>
      <c r="EJ109" s="23"/>
      <c r="EK109" s="23"/>
      <c r="EL109" s="23"/>
      <c r="EM109" s="23"/>
      <c r="EN109" s="23"/>
      <c r="EO109" s="23"/>
      <c r="EP109" s="23"/>
      <c r="EQ109" s="23"/>
      <c r="ER109" s="23"/>
      <c r="ES109" s="23"/>
      <c r="ET109" s="23"/>
      <c r="EU109" s="23"/>
      <c r="EV109" s="23"/>
      <c r="EW109" s="23"/>
      <c r="EX109" s="23"/>
      <c r="EY109" s="23"/>
      <c r="EZ109" s="23"/>
      <c r="FA109" s="23"/>
      <c r="FB109" s="23"/>
      <c r="FC109" s="23"/>
      <c r="FD109" s="23"/>
      <c r="FE109" s="23"/>
      <c r="FF109" s="23"/>
      <c r="FG109" s="23"/>
      <c r="FH109" s="23"/>
      <c r="FI109" s="23"/>
      <c r="FJ109" s="23"/>
      <c r="FK109" s="23"/>
      <c r="FL109" s="23"/>
      <c r="FM109" s="23"/>
      <c r="FN109" s="23"/>
      <c r="FO109" s="23"/>
      <c r="FP109" s="23"/>
      <c r="FQ109" s="23"/>
      <c r="FR109" s="23"/>
      <c r="FS109" s="23"/>
      <c r="FT109" s="23"/>
      <c r="FU109" s="23"/>
      <c r="FV109" s="23"/>
      <c r="FW109" s="23"/>
      <c r="FX109" s="23"/>
      <c r="FY109" s="23"/>
      <c r="FZ109" s="23"/>
      <c r="GA109" s="23"/>
      <c r="GB109" s="23"/>
      <c r="GC109" s="23"/>
      <c r="GD109" s="23"/>
      <c r="GE109" s="23"/>
      <c r="GF109" s="23"/>
      <c r="GG109" s="23"/>
      <c r="GH109" s="23"/>
      <c r="GI109" s="23"/>
      <c r="GJ109" s="23"/>
      <c r="GK109" s="23"/>
      <c r="GL109" s="23"/>
      <c r="GM109" s="23"/>
      <c r="GN109" s="23"/>
      <c r="GO109" s="23"/>
      <c r="GP109" s="23"/>
      <c r="GQ109" s="23"/>
      <c r="GR109" s="23"/>
      <c r="GS109" s="23"/>
      <c r="GT109" s="23"/>
      <c r="GU109" s="23"/>
      <c r="GV109" s="23"/>
      <c r="GW109" s="23"/>
      <c r="GX109" s="23"/>
      <c r="GY109" s="23"/>
      <c r="GZ109" s="23"/>
      <c r="HA109" s="23"/>
      <c r="HB109" s="23"/>
      <c r="HC109" s="23"/>
      <c r="HD109" s="23"/>
      <c r="HE109" s="23"/>
      <c r="HF109" s="23"/>
      <c r="HG109" s="23"/>
      <c r="HH109" s="23"/>
      <c r="HI109" s="23"/>
      <c r="HJ109" s="23"/>
      <c r="HK109" s="23"/>
      <c r="HL109" s="23"/>
      <c r="HM109" s="23"/>
      <c r="HN109" s="23"/>
      <c r="HO109" s="23"/>
      <c r="HP109" s="23"/>
      <c r="HQ109" s="23"/>
    </row>
    <row r="110" spans="1:225" s="24" customFormat="1" ht="12.5" x14ac:dyDescent="0.25">
      <c r="A110" s="23"/>
      <c r="B110" s="106">
        <v>627000</v>
      </c>
      <c r="C110" s="65" t="s">
        <v>139</v>
      </c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  <c r="AS110" s="23"/>
      <c r="AT110" s="23"/>
      <c r="AU110" s="23"/>
      <c r="AV110" s="23"/>
      <c r="AW110" s="23"/>
      <c r="AX110" s="23"/>
      <c r="AY110" s="23"/>
      <c r="AZ110" s="23"/>
      <c r="BA110" s="23"/>
      <c r="BB110" s="23"/>
      <c r="BC110" s="23"/>
      <c r="BD110" s="23"/>
      <c r="BE110" s="23"/>
      <c r="BF110" s="23"/>
      <c r="BG110" s="23"/>
      <c r="BH110" s="23"/>
      <c r="BI110" s="23"/>
      <c r="BJ110" s="23"/>
      <c r="BK110" s="23"/>
      <c r="BL110" s="23"/>
      <c r="BM110" s="23"/>
      <c r="BN110" s="23"/>
      <c r="BO110" s="23"/>
      <c r="BP110" s="23"/>
      <c r="BQ110" s="23"/>
      <c r="BR110" s="23"/>
      <c r="BS110" s="23"/>
      <c r="BT110" s="23"/>
      <c r="BU110" s="23"/>
      <c r="BV110" s="23"/>
      <c r="BW110" s="23"/>
      <c r="BX110" s="23"/>
      <c r="BY110" s="23"/>
      <c r="BZ110" s="23"/>
      <c r="CA110" s="23"/>
      <c r="CB110" s="23"/>
      <c r="CC110" s="23"/>
      <c r="CD110" s="23"/>
      <c r="CE110" s="23"/>
      <c r="CF110" s="23"/>
      <c r="CG110" s="23"/>
      <c r="CH110" s="23"/>
      <c r="CI110" s="23"/>
      <c r="CJ110" s="23"/>
      <c r="CK110" s="23"/>
      <c r="CL110" s="23"/>
      <c r="CM110" s="23"/>
      <c r="CN110" s="23"/>
      <c r="CO110" s="23"/>
      <c r="CP110" s="23"/>
      <c r="CQ110" s="23"/>
      <c r="CR110" s="23"/>
      <c r="CS110" s="23"/>
      <c r="CT110" s="23"/>
      <c r="CU110" s="23"/>
      <c r="CV110" s="23"/>
      <c r="CW110" s="23"/>
      <c r="CX110" s="23"/>
      <c r="CY110" s="23"/>
      <c r="CZ110" s="23"/>
      <c r="DA110" s="23"/>
      <c r="DB110" s="23"/>
      <c r="DC110" s="23"/>
      <c r="DD110" s="23"/>
      <c r="DE110" s="23"/>
      <c r="DF110" s="23"/>
      <c r="DG110" s="23"/>
      <c r="DH110" s="23"/>
      <c r="DI110" s="23"/>
      <c r="DJ110" s="23"/>
      <c r="DK110" s="23"/>
      <c r="DL110" s="23"/>
      <c r="DM110" s="23"/>
      <c r="DN110" s="23"/>
      <c r="DO110" s="23"/>
      <c r="DP110" s="23"/>
      <c r="DQ110" s="23"/>
      <c r="DR110" s="23"/>
      <c r="DS110" s="23"/>
      <c r="DT110" s="23"/>
      <c r="DU110" s="23"/>
      <c r="DV110" s="23"/>
      <c r="DW110" s="23"/>
      <c r="DX110" s="23"/>
      <c r="DY110" s="23"/>
      <c r="DZ110" s="23"/>
      <c r="EA110" s="23"/>
      <c r="EB110" s="23"/>
      <c r="EC110" s="23"/>
      <c r="ED110" s="23"/>
      <c r="EE110" s="23"/>
      <c r="EF110" s="23"/>
      <c r="EG110" s="23"/>
      <c r="EH110" s="23"/>
      <c r="EI110" s="23"/>
      <c r="EJ110" s="23"/>
      <c r="EK110" s="23"/>
      <c r="EL110" s="23"/>
      <c r="EM110" s="23"/>
      <c r="EN110" s="23"/>
      <c r="EO110" s="23"/>
      <c r="EP110" s="23"/>
      <c r="EQ110" s="23"/>
      <c r="ER110" s="23"/>
      <c r="ES110" s="23"/>
      <c r="ET110" s="23"/>
      <c r="EU110" s="23"/>
      <c r="EV110" s="23"/>
      <c r="EW110" s="23"/>
      <c r="EX110" s="23"/>
      <c r="EY110" s="23"/>
      <c r="EZ110" s="23"/>
      <c r="FA110" s="23"/>
      <c r="FB110" s="23"/>
      <c r="FC110" s="23"/>
      <c r="FD110" s="23"/>
      <c r="FE110" s="23"/>
      <c r="FF110" s="23"/>
      <c r="FG110" s="23"/>
      <c r="FH110" s="23"/>
      <c r="FI110" s="23"/>
      <c r="FJ110" s="23"/>
      <c r="FK110" s="23"/>
      <c r="FL110" s="23"/>
      <c r="FM110" s="23"/>
      <c r="FN110" s="23"/>
      <c r="FO110" s="23"/>
      <c r="FP110" s="23"/>
      <c r="FQ110" s="23"/>
      <c r="FR110" s="23"/>
      <c r="FS110" s="23"/>
      <c r="FT110" s="23"/>
      <c r="FU110" s="23"/>
      <c r="FV110" s="23"/>
      <c r="FW110" s="23"/>
      <c r="FX110" s="23"/>
      <c r="FY110" s="23"/>
      <c r="FZ110" s="23"/>
      <c r="GA110" s="23"/>
      <c r="GB110" s="23"/>
      <c r="GC110" s="23"/>
      <c r="GD110" s="23"/>
      <c r="GE110" s="23"/>
      <c r="GF110" s="23"/>
      <c r="GG110" s="23"/>
      <c r="GH110" s="23"/>
      <c r="GI110" s="23"/>
      <c r="GJ110" s="23"/>
      <c r="GK110" s="23"/>
      <c r="GL110" s="23"/>
      <c r="GM110" s="23"/>
      <c r="GN110" s="23"/>
      <c r="GO110" s="23"/>
      <c r="GP110" s="23"/>
      <c r="GQ110" s="23"/>
      <c r="GR110" s="23"/>
      <c r="GS110" s="23"/>
      <c r="GT110" s="23"/>
      <c r="GU110" s="23"/>
      <c r="GV110" s="23"/>
      <c r="GW110" s="23"/>
      <c r="GX110" s="23"/>
      <c r="GY110" s="23"/>
      <c r="GZ110" s="23"/>
      <c r="HA110" s="23"/>
      <c r="HB110" s="23"/>
      <c r="HC110" s="23"/>
      <c r="HD110" s="23"/>
      <c r="HE110" s="23"/>
      <c r="HF110" s="23"/>
      <c r="HG110" s="23"/>
      <c r="HH110" s="23"/>
      <c r="HI110" s="23"/>
      <c r="HJ110" s="23"/>
      <c r="HK110" s="23"/>
      <c r="HL110" s="23"/>
      <c r="HM110" s="23"/>
      <c r="HN110" s="23"/>
      <c r="HO110" s="23"/>
      <c r="HP110" s="23"/>
      <c r="HQ110" s="23"/>
    </row>
    <row r="111" spans="1:225" ht="12.5" x14ac:dyDescent="0.25">
      <c r="A111" s="1"/>
      <c r="B111" s="100"/>
      <c r="C111" s="101" t="s">
        <v>22</v>
      </c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  <c r="FV111" s="1"/>
      <c r="FW111" s="1"/>
      <c r="FX111" s="1"/>
      <c r="FY111" s="1"/>
      <c r="FZ111" s="1"/>
      <c r="GA111" s="1"/>
      <c r="GB111" s="1"/>
      <c r="GC111" s="1"/>
      <c r="GD111" s="1"/>
      <c r="GE111" s="1"/>
      <c r="GF111" s="1"/>
      <c r="GG111" s="1"/>
      <c r="GH111" s="1"/>
      <c r="GI111" s="1"/>
      <c r="GJ111" s="1"/>
      <c r="GK111" s="1"/>
      <c r="GL111" s="1"/>
      <c r="GM111" s="1"/>
      <c r="GN111" s="1"/>
      <c r="GO111" s="1"/>
      <c r="GP111" s="1"/>
      <c r="GQ111" s="1"/>
      <c r="GR111" s="1"/>
      <c r="GS111" s="1"/>
      <c r="GT111" s="1"/>
      <c r="GU111" s="1"/>
      <c r="GV111" s="1"/>
      <c r="GW111" s="1"/>
      <c r="GX111" s="1"/>
      <c r="GY111" s="1"/>
      <c r="GZ111" s="1"/>
      <c r="HA111" s="1"/>
      <c r="HB111" s="1"/>
      <c r="HC111" s="1"/>
      <c r="HD111" s="1"/>
      <c r="HE111" s="1"/>
      <c r="HF111" s="1"/>
      <c r="HG111" s="1"/>
      <c r="HH111" s="1"/>
      <c r="HI111" s="1"/>
      <c r="HJ111" s="1"/>
      <c r="HK111" s="1"/>
      <c r="HL111" s="1"/>
      <c r="HM111" s="1"/>
      <c r="HN111" s="1"/>
      <c r="HO111" s="1"/>
      <c r="HP111" s="1"/>
      <c r="HQ111" s="1"/>
    </row>
    <row r="112" spans="1:225" ht="12.5" x14ac:dyDescent="0.25">
      <c r="A112" s="1"/>
      <c r="B112" s="102">
        <v>635130</v>
      </c>
      <c r="C112" s="67" t="s">
        <v>52</v>
      </c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/>
      <c r="FR112" s="1"/>
      <c r="FS112" s="1"/>
      <c r="FT112" s="1"/>
      <c r="FU112" s="1"/>
      <c r="FV112" s="1"/>
      <c r="FW112" s="1"/>
      <c r="FX112" s="1"/>
      <c r="FY112" s="1"/>
      <c r="FZ112" s="1"/>
      <c r="GA112" s="1"/>
      <c r="GB112" s="1"/>
      <c r="GC112" s="1"/>
      <c r="GD112" s="1"/>
      <c r="GE112" s="1"/>
      <c r="GF112" s="1"/>
      <c r="GG112" s="1"/>
      <c r="GH112" s="1"/>
      <c r="GI112" s="1"/>
      <c r="GJ112" s="1"/>
      <c r="GK112" s="1"/>
      <c r="GL112" s="1"/>
      <c r="GM112" s="1"/>
      <c r="GN112" s="1"/>
      <c r="GO112" s="1"/>
      <c r="GP112" s="1"/>
      <c r="GQ112" s="1"/>
      <c r="GR112" s="1"/>
      <c r="GS112" s="1"/>
      <c r="GT112" s="1"/>
      <c r="GU112" s="1"/>
      <c r="GV112" s="1"/>
      <c r="GW112" s="1"/>
      <c r="GX112" s="1"/>
      <c r="GY112" s="1"/>
      <c r="GZ112" s="1"/>
      <c r="HA112" s="1"/>
      <c r="HB112" s="1"/>
      <c r="HC112" s="1"/>
      <c r="HD112" s="1"/>
      <c r="HE112" s="1"/>
      <c r="HF112" s="1"/>
      <c r="HG112" s="1"/>
      <c r="HH112" s="1"/>
      <c r="HI112" s="1"/>
      <c r="HJ112" s="1"/>
      <c r="HK112" s="1"/>
      <c r="HL112" s="1"/>
      <c r="HM112" s="1"/>
      <c r="HN112" s="1"/>
      <c r="HO112" s="1"/>
      <c r="HP112" s="1"/>
      <c r="HQ112" s="1"/>
    </row>
    <row r="113" spans="1:225" ht="12.5" x14ac:dyDescent="0.25">
      <c r="A113" s="1"/>
      <c r="B113" s="102">
        <v>637800</v>
      </c>
      <c r="C113" s="67" t="s">
        <v>51</v>
      </c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/>
      <c r="FR113" s="1"/>
      <c r="FS113" s="1"/>
      <c r="FT113" s="1"/>
      <c r="FU113" s="1"/>
      <c r="FV113" s="1"/>
      <c r="FW113" s="1"/>
      <c r="FX113" s="1"/>
      <c r="FY113" s="1"/>
      <c r="FZ113" s="1"/>
      <c r="GA113" s="1"/>
      <c r="GB113" s="1"/>
      <c r="GC113" s="1"/>
      <c r="GD113" s="1"/>
      <c r="GE113" s="1"/>
      <c r="GF113" s="1"/>
      <c r="GG113" s="1"/>
      <c r="GH113" s="1"/>
      <c r="GI113" s="1"/>
      <c r="GJ113" s="1"/>
      <c r="GK113" s="1"/>
      <c r="GL113" s="1"/>
      <c r="GM113" s="1"/>
      <c r="GN113" s="1"/>
      <c r="GO113" s="1"/>
      <c r="GP113" s="1"/>
      <c r="GQ113" s="1"/>
      <c r="GR113" s="1"/>
      <c r="GS113" s="1"/>
      <c r="GT113" s="1"/>
      <c r="GU113" s="1"/>
      <c r="GV113" s="1"/>
      <c r="GW113" s="1"/>
      <c r="GX113" s="1"/>
      <c r="GY113" s="1"/>
      <c r="GZ113" s="1"/>
      <c r="HA113" s="1"/>
      <c r="HB113" s="1"/>
      <c r="HC113" s="1"/>
      <c r="HD113" s="1"/>
      <c r="HE113" s="1"/>
      <c r="HF113" s="1"/>
      <c r="HG113" s="1"/>
      <c r="HH113" s="1"/>
      <c r="HI113" s="1"/>
      <c r="HJ113" s="1"/>
      <c r="HK113" s="1"/>
      <c r="HL113" s="1"/>
      <c r="HM113" s="1"/>
      <c r="HN113" s="1"/>
      <c r="HO113" s="1"/>
      <c r="HP113" s="1"/>
      <c r="HQ113" s="1"/>
    </row>
    <row r="114" spans="1:225" ht="12.5" x14ac:dyDescent="0.25">
      <c r="A114" s="1"/>
      <c r="B114" s="100"/>
      <c r="C114" s="101" t="s">
        <v>23</v>
      </c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  <c r="FU114" s="1"/>
      <c r="FV114" s="1"/>
      <c r="FW114" s="1"/>
      <c r="FX114" s="1"/>
      <c r="FY114" s="1"/>
      <c r="FZ114" s="1"/>
      <c r="GA114" s="1"/>
      <c r="GB114" s="1"/>
      <c r="GC114" s="1"/>
      <c r="GD114" s="1"/>
      <c r="GE114" s="1"/>
      <c r="GF114" s="1"/>
      <c r="GG114" s="1"/>
      <c r="GH114" s="1"/>
      <c r="GI114" s="1"/>
      <c r="GJ114" s="1"/>
      <c r="GK114" s="1"/>
      <c r="GL114" s="1"/>
      <c r="GM114" s="1"/>
      <c r="GN114" s="1"/>
      <c r="GO114" s="1"/>
      <c r="GP114" s="1"/>
      <c r="GQ114" s="1"/>
      <c r="GR114" s="1"/>
      <c r="GS114" s="1"/>
      <c r="GT114" s="1"/>
      <c r="GU114" s="1"/>
      <c r="GV114" s="1"/>
      <c r="GW114" s="1"/>
      <c r="GX114" s="1"/>
      <c r="GY114" s="1"/>
      <c r="GZ114" s="1"/>
      <c r="HA114" s="1"/>
      <c r="HB114" s="1"/>
      <c r="HC114" s="1"/>
      <c r="HD114" s="1"/>
      <c r="HE114" s="1"/>
      <c r="HF114" s="1"/>
      <c r="HG114" s="1"/>
      <c r="HH114" s="1"/>
      <c r="HI114" s="1"/>
      <c r="HJ114" s="1"/>
      <c r="HK114" s="1"/>
      <c r="HL114" s="1"/>
      <c r="HM114" s="1"/>
      <c r="HN114" s="1"/>
      <c r="HO114" s="1"/>
      <c r="HP114" s="1"/>
      <c r="HQ114" s="1"/>
    </row>
    <row r="115" spans="1:225" ht="12.5" x14ac:dyDescent="0.25">
      <c r="A115" s="1"/>
      <c r="B115" s="102">
        <v>646500</v>
      </c>
      <c r="C115" s="67" t="s">
        <v>140</v>
      </c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  <c r="FK115" s="1"/>
      <c r="FL115" s="1"/>
      <c r="FM115" s="1"/>
      <c r="FN115" s="1"/>
      <c r="FO115" s="1"/>
      <c r="FP115" s="1"/>
      <c r="FQ115" s="1"/>
      <c r="FR115" s="1"/>
      <c r="FS115" s="1"/>
      <c r="FT115" s="1"/>
      <c r="FU115" s="1"/>
      <c r="FV115" s="1"/>
      <c r="FW115" s="1"/>
      <c r="FX115" s="1"/>
      <c r="FY115" s="1"/>
      <c r="FZ115" s="1"/>
      <c r="GA115" s="1"/>
      <c r="GB115" s="1"/>
      <c r="GC115" s="1"/>
      <c r="GD115" s="1"/>
      <c r="GE115" s="1"/>
      <c r="GF115" s="1"/>
      <c r="GG115" s="1"/>
      <c r="GH115" s="1"/>
      <c r="GI115" s="1"/>
      <c r="GJ115" s="1"/>
      <c r="GK115" s="1"/>
      <c r="GL115" s="1"/>
      <c r="GM115" s="1"/>
      <c r="GN115" s="1"/>
      <c r="GO115" s="1"/>
      <c r="GP115" s="1"/>
      <c r="GQ115" s="1"/>
      <c r="GR115" s="1"/>
      <c r="GS115" s="1"/>
      <c r="GT115" s="1"/>
      <c r="GU115" s="1"/>
      <c r="GV115" s="1"/>
      <c r="GW115" s="1"/>
      <c r="GX115" s="1"/>
      <c r="GY115" s="1"/>
      <c r="GZ115" s="1"/>
      <c r="HA115" s="1"/>
      <c r="HB115" s="1"/>
      <c r="HC115" s="1"/>
      <c r="HD115" s="1"/>
      <c r="HE115" s="1"/>
      <c r="HF115" s="1"/>
      <c r="HG115" s="1"/>
      <c r="HH115" s="1"/>
      <c r="HI115" s="1"/>
      <c r="HJ115" s="1"/>
      <c r="HK115" s="1"/>
      <c r="HL115" s="1"/>
      <c r="HM115" s="1"/>
      <c r="HN115" s="1"/>
      <c r="HO115" s="1"/>
      <c r="HP115" s="1"/>
      <c r="HQ115" s="1"/>
    </row>
    <row r="116" spans="1:225" ht="12.5" x14ac:dyDescent="0.25">
      <c r="A116" s="1"/>
      <c r="B116" s="102">
        <v>648100</v>
      </c>
      <c r="C116" s="67" t="s">
        <v>54</v>
      </c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  <c r="FK116" s="1"/>
      <c r="FL116" s="1"/>
      <c r="FM116" s="1"/>
      <c r="FN116" s="1"/>
      <c r="FO116" s="1"/>
      <c r="FP116" s="1"/>
      <c r="FQ116" s="1"/>
      <c r="FR116" s="1"/>
      <c r="FS116" s="1"/>
      <c r="FT116" s="1"/>
      <c r="FU116" s="1"/>
      <c r="FV116" s="1"/>
      <c r="FW116" s="1"/>
      <c r="FX116" s="1"/>
      <c r="FY116" s="1"/>
      <c r="FZ116" s="1"/>
      <c r="GA116" s="1"/>
      <c r="GB116" s="1"/>
      <c r="GC116" s="1"/>
      <c r="GD116" s="1"/>
      <c r="GE116" s="1"/>
      <c r="GF116" s="1"/>
      <c r="GG116" s="1"/>
      <c r="GH116" s="1"/>
      <c r="GI116" s="1"/>
      <c r="GJ116" s="1"/>
      <c r="GK116" s="1"/>
      <c r="GL116" s="1"/>
      <c r="GM116" s="1"/>
      <c r="GN116" s="1"/>
      <c r="GO116" s="1"/>
      <c r="GP116" s="1"/>
      <c r="GQ116" s="1"/>
      <c r="GR116" s="1"/>
      <c r="GS116" s="1"/>
      <c r="GT116" s="1"/>
      <c r="GU116" s="1"/>
      <c r="GV116" s="1"/>
      <c r="GW116" s="1"/>
      <c r="GX116" s="1"/>
      <c r="GY116" s="1"/>
      <c r="GZ116" s="1"/>
      <c r="HA116" s="1"/>
      <c r="HB116" s="1"/>
      <c r="HC116" s="1"/>
      <c r="HD116" s="1"/>
      <c r="HE116" s="1"/>
      <c r="HF116" s="1"/>
      <c r="HG116" s="1"/>
      <c r="HH116" s="1"/>
      <c r="HI116" s="1"/>
      <c r="HJ116" s="1"/>
      <c r="HK116" s="1"/>
      <c r="HL116" s="1"/>
      <c r="HM116" s="1"/>
      <c r="HN116" s="1"/>
      <c r="HO116" s="1"/>
      <c r="HP116" s="1"/>
      <c r="HQ116" s="1"/>
    </row>
    <row r="117" spans="1:225" ht="12.5" x14ac:dyDescent="0.25">
      <c r="A117" s="1"/>
      <c r="B117" s="100"/>
      <c r="C117" s="101" t="s">
        <v>24</v>
      </c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  <c r="FV117" s="1"/>
      <c r="FW117" s="1"/>
      <c r="FX117" s="1"/>
      <c r="FY117" s="1"/>
      <c r="FZ117" s="1"/>
      <c r="GA117" s="1"/>
      <c r="GB117" s="1"/>
      <c r="GC117" s="1"/>
      <c r="GD117" s="1"/>
      <c r="GE117" s="1"/>
      <c r="GF117" s="1"/>
      <c r="GG117" s="1"/>
      <c r="GH117" s="1"/>
      <c r="GI117" s="1"/>
      <c r="GJ117" s="1"/>
      <c r="GK117" s="1"/>
      <c r="GL117" s="1"/>
      <c r="GM117" s="1"/>
      <c r="GN117" s="1"/>
      <c r="GO117" s="1"/>
      <c r="GP117" s="1"/>
      <c r="GQ117" s="1"/>
      <c r="GR117" s="1"/>
      <c r="GS117" s="1"/>
      <c r="GT117" s="1"/>
      <c r="GU117" s="1"/>
      <c r="GV117" s="1"/>
      <c r="GW117" s="1"/>
      <c r="GX117" s="1"/>
      <c r="GY117" s="1"/>
      <c r="GZ117" s="1"/>
      <c r="HA117" s="1"/>
      <c r="HB117" s="1"/>
      <c r="HC117" s="1"/>
      <c r="HD117" s="1"/>
      <c r="HE117" s="1"/>
      <c r="HF117" s="1"/>
      <c r="HG117" s="1"/>
      <c r="HH117" s="1"/>
      <c r="HI117" s="1"/>
      <c r="HJ117" s="1"/>
      <c r="HK117" s="1"/>
      <c r="HL117" s="1"/>
      <c r="HM117" s="1"/>
      <c r="HN117" s="1"/>
      <c r="HO117" s="1"/>
      <c r="HP117" s="1"/>
      <c r="HQ117" s="1"/>
    </row>
    <row r="118" spans="1:225" s="82" customFormat="1" ht="12.5" x14ac:dyDescent="0.25">
      <c r="A118" s="11"/>
      <c r="B118" s="92">
        <v>651100</v>
      </c>
      <c r="C118" s="93" t="s">
        <v>142</v>
      </c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1"/>
      <c r="AY118" s="11"/>
      <c r="AZ118" s="11"/>
      <c r="BA118" s="11"/>
      <c r="BB118" s="11"/>
      <c r="BC118" s="11"/>
      <c r="BD118" s="11"/>
      <c r="BE118" s="11"/>
      <c r="BF118" s="11"/>
      <c r="BG118" s="11"/>
      <c r="BH118" s="11"/>
      <c r="BI118" s="11"/>
      <c r="BJ118" s="11"/>
      <c r="BK118" s="11"/>
      <c r="BL118" s="11"/>
      <c r="BM118" s="11"/>
      <c r="BN118" s="11"/>
      <c r="BO118" s="11"/>
      <c r="BP118" s="11"/>
      <c r="BQ118" s="11"/>
      <c r="BR118" s="11"/>
      <c r="BS118" s="11"/>
      <c r="BT118" s="11"/>
      <c r="BU118" s="11"/>
      <c r="BV118" s="11"/>
      <c r="BW118" s="11"/>
      <c r="BX118" s="11"/>
      <c r="BY118" s="11"/>
      <c r="BZ118" s="11"/>
      <c r="CA118" s="11"/>
      <c r="CB118" s="11"/>
      <c r="CC118" s="11"/>
      <c r="CD118" s="11"/>
      <c r="CE118" s="11"/>
      <c r="CF118" s="11"/>
      <c r="CG118" s="11"/>
      <c r="CH118" s="11"/>
      <c r="CI118" s="11"/>
      <c r="CJ118" s="11"/>
      <c r="CK118" s="11"/>
      <c r="CL118" s="11"/>
      <c r="CM118" s="11"/>
      <c r="CN118" s="11"/>
      <c r="CO118" s="11"/>
      <c r="CP118" s="11"/>
      <c r="CQ118" s="11"/>
      <c r="CR118" s="11"/>
      <c r="CS118" s="11"/>
      <c r="CT118" s="11"/>
      <c r="CU118" s="11"/>
      <c r="CV118" s="11"/>
      <c r="CW118" s="11"/>
      <c r="CX118" s="11"/>
      <c r="CY118" s="11"/>
      <c r="CZ118" s="11"/>
      <c r="DA118" s="11"/>
      <c r="DB118" s="11"/>
      <c r="DC118" s="11"/>
      <c r="DD118" s="11"/>
      <c r="DE118" s="11"/>
      <c r="DF118" s="11"/>
      <c r="DG118" s="11"/>
      <c r="DH118" s="11"/>
      <c r="DI118" s="11"/>
      <c r="DJ118" s="11"/>
      <c r="DK118" s="11"/>
      <c r="DL118" s="11"/>
      <c r="DM118" s="11"/>
      <c r="DN118" s="11"/>
      <c r="DO118" s="11"/>
      <c r="DP118" s="11"/>
      <c r="DQ118" s="11"/>
      <c r="DR118" s="11"/>
      <c r="DS118" s="11"/>
      <c r="DT118" s="11"/>
      <c r="DU118" s="11"/>
      <c r="DV118" s="11"/>
      <c r="DW118" s="11"/>
      <c r="DX118" s="11"/>
      <c r="DY118" s="11"/>
      <c r="DZ118" s="11"/>
      <c r="EA118" s="11"/>
      <c r="EB118" s="11"/>
      <c r="EC118" s="11"/>
      <c r="ED118" s="11"/>
      <c r="EE118" s="11"/>
      <c r="EF118" s="11"/>
      <c r="EG118" s="11"/>
      <c r="EH118" s="11"/>
      <c r="EI118" s="11"/>
      <c r="EJ118" s="11"/>
      <c r="EK118" s="11"/>
      <c r="EL118" s="11"/>
      <c r="EM118" s="11"/>
      <c r="EN118" s="11"/>
      <c r="EO118" s="11"/>
      <c r="EP118" s="11"/>
      <c r="EQ118" s="11"/>
      <c r="ER118" s="11"/>
      <c r="ES118" s="11"/>
      <c r="ET118" s="11"/>
      <c r="EU118" s="11"/>
      <c r="EV118" s="11"/>
      <c r="EW118" s="11"/>
      <c r="EX118" s="11"/>
      <c r="EY118" s="11"/>
      <c r="EZ118" s="11"/>
      <c r="FA118" s="11"/>
      <c r="FB118" s="11"/>
      <c r="FC118" s="11"/>
      <c r="FD118" s="11"/>
      <c r="FE118" s="11"/>
      <c r="FF118" s="11"/>
      <c r="FG118" s="11"/>
      <c r="FH118" s="11"/>
      <c r="FI118" s="11"/>
      <c r="FJ118" s="11"/>
      <c r="FK118" s="11"/>
      <c r="FL118" s="11"/>
      <c r="FM118" s="11"/>
      <c r="FN118" s="11"/>
      <c r="FO118" s="11"/>
      <c r="FP118" s="11"/>
      <c r="FQ118" s="11"/>
      <c r="FR118" s="11"/>
      <c r="FS118" s="11"/>
      <c r="FT118" s="11"/>
      <c r="FU118" s="11"/>
      <c r="FV118" s="11"/>
      <c r="FW118" s="11"/>
      <c r="FX118" s="11"/>
      <c r="FY118" s="11"/>
      <c r="FZ118" s="11"/>
      <c r="GA118" s="11"/>
      <c r="GB118" s="11"/>
      <c r="GC118" s="11"/>
      <c r="GD118" s="11"/>
      <c r="GE118" s="11"/>
      <c r="GF118" s="11"/>
      <c r="GG118" s="11"/>
      <c r="GH118" s="11"/>
      <c r="GI118" s="11"/>
      <c r="GJ118" s="11"/>
      <c r="GK118" s="11"/>
      <c r="GL118" s="11"/>
      <c r="GM118" s="11"/>
      <c r="GN118" s="11"/>
      <c r="GO118" s="11"/>
      <c r="GP118" s="11"/>
      <c r="GQ118" s="11"/>
      <c r="GR118" s="11"/>
      <c r="GS118" s="11"/>
      <c r="GT118" s="11"/>
      <c r="GU118" s="11"/>
      <c r="GV118" s="11"/>
      <c r="GW118" s="11"/>
      <c r="GX118" s="11"/>
      <c r="GY118" s="11"/>
      <c r="GZ118" s="11"/>
      <c r="HA118" s="11"/>
      <c r="HB118" s="11"/>
      <c r="HC118" s="11"/>
      <c r="HD118" s="11"/>
      <c r="HE118" s="11"/>
      <c r="HF118" s="11"/>
      <c r="HG118" s="11"/>
      <c r="HH118" s="11"/>
      <c r="HI118" s="11"/>
      <c r="HJ118" s="11"/>
      <c r="HK118" s="11"/>
      <c r="HL118" s="11"/>
      <c r="HM118" s="11"/>
      <c r="HN118" s="11"/>
      <c r="HO118" s="11"/>
      <c r="HP118" s="11"/>
      <c r="HQ118" s="11"/>
    </row>
    <row r="119" spans="1:225" s="82" customFormat="1" ht="12.5" x14ac:dyDescent="0.25">
      <c r="A119" s="11"/>
      <c r="B119" s="92">
        <v>651600</v>
      </c>
      <c r="C119" s="93" t="s">
        <v>143</v>
      </c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  <c r="BE119" s="11"/>
      <c r="BF119" s="11"/>
      <c r="BG119" s="11"/>
      <c r="BH119" s="11"/>
      <c r="BI119" s="11"/>
      <c r="BJ119" s="11"/>
      <c r="BK119" s="11"/>
      <c r="BL119" s="11"/>
      <c r="BM119" s="11"/>
      <c r="BN119" s="11"/>
      <c r="BO119" s="11"/>
      <c r="BP119" s="11"/>
      <c r="BQ119" s="11"/>
      <c r="BR119" s="11"/>
      <c r="BS119" s="11"/>
      <c r="BT119" s="11"/>
      <c r="BU119" s="11"/>
      <c r="BV119" s="11"/>
      <c r="BW119" s="11"/>
      <c r="BX119" s="11"/>
      <c r="BY119" s="11"/>
      <c r="BZ119" s="11"/>
      <c r="CA119" s="11"/>
      <c r="CB119" s="11"/>
      <c r="CC119" s="11"/>
      <c r="CD119" s="11"/>
      <c r="CE119" s="11"/>
      <c r="CF119" s="11"/>
      <c r="CG119" s="11"/>
      <c r="CH119" s="11"/>
      <c r="CI119" s="11"/>
      <c r="CJ119" s="11"/>
      <c r="CK119" s="11"/>
      <c r="CL119" s="11"/>
      <c r="CM119" s="11"/>
      <c r="CN119" s="11"/>
      <c r="CO119" s="11"/>
      <c r="CP119" s="11"/>
      <c r="CQ119" s="11"/>
      <c r="CR119" s="11"/>
      <c r="CS119" s="11"/>
      <c r="CT119" s="11"/>
      <c r="CU119" s="11"/>
      <c r="CV119" s="11"/>
      <c r="CW119" s="11"/>
      <c r="CX119" s="11"/>
      <c r="CY119" s="11"/>
      <c r="CZ119" s="11"/>
      <c r="DA119" s="11"/>
      <c r="DB119" s="11"/>
      <c r="DC119" s="11"/>
      <c r="DD119" s="11"/>
      <c r="DE119" s="11"/>
      <c r="DF119" s="11"/>
      <c r="DG119" s="11"/>
      <c r="DH119" s="11"/>
      <c r="DI119" s="11"/>
      <c r="DJ119" s="11"/>
      <c r="DK119" s="11"/>
      <c r="DL119" s="11"/>
      <c r="DM119" s="11"/>
      <c r="DN119" s="11"/>
      <c r="DO119" s="11"/>
      <c r="DP119" s="11"/>
      <c r="DQ119" s="11"/>
      <c r="DR119" s="11"/>
      <c r="DS119" s="11"/>
      <c r="DT119" s="11"/>
      <c r="DU119" s="11"/>
      <c r="DV119" s="11"/>
      <c r="DW119" s="11"/>
      <c r="DX119" s="11"/>
      <c r="DY119" s="11"/>
      <c r="DZ119" s="11"/>
      <c r="EA119" s="11"/>
      <c r="EB119" s="11"/>
      <c r="EC119" s="11"/>
      <c r="ED119" s="11"/>
      <c r="EE119" s="11"/>
      <c r="EF119" s="11"/>
      <c r="EG119" s="11"/>
      <c r="EH119" s="11"/>
      <c r="EI119" s="11"/>
      <c r="EJ119" s="11"/>
      <c r="EK119" s="11"/>
      <c r="EL119" s="11"/>
      <c r="EM119" s="11"/>
      <c r="EN119" s="11"/>
      <c r="EO119" s="11"/>
      <c r="EP119" s="11"/>
      <c r="EQ119" s="11"/>
      <c r="ER119" s="11"/>
      <c r="ES119" s="11"/>
      <c r="ET119" s="11"/>
      <c r="EU119" s="11"/>
      <c r="EV119" s="11"/>
      <c r="EW119" s="11"/>
      <c r="EX119" s="11"/>
      <c r="EY119" s="11"/>
      <c r="EZ119" s="11"/>
      <c r="FA119" s="11"/>
      <c r="FB119" s="11"/>
      <c r="FC119" s="11"/>
      <c r="FD119" s="11"/>
      <c r="FE119" s="11"/>
      <c r="FF119" s="11"/>
      <c r="FG119" s="11"/>
      <c r="FH119" s="11"/>
      <c r="FI119" s="11"/>
      <c r="FJ119" s="11"/>
      <c r="FK119" s="11"/>
      <c r="FL119" s="11"/>
      <c r="FM119" s="11"/>
      <c r="FN119" s="11"/>
      <c r="FO119" s="11"/>
      <c r="FP119" s="11"/>
      <c r="FQ119" s="11"/>
      <c r="FR119" s="11"/>
      <c r="FS119" s="11"/>
      <c r="FT119" s="11"/>
      <c r="FU119" s="11"/>
      <c r="FV119" s="11"/>
      <c r="FW119" s="11"/>
      <c r="FX119" s="11"/>
      <c r="FY119" s="11"/>
      <c r="FZ119" s="11"/>
      <c r="GA119" s="11"/>
      <c r="GB119" s="11"/>
      <c r="GC119" s="11"/>
      <c r="GD119" s="11"/>
      <c r="GE119" s="11"/>
      <c r="GF119" s="11"/>
      <c r="GG119" s="11"/>
      <c r="GH119" s="11"/>
      <c r="GI119" s="11"/>
      <c r="GJ119" s="11"/>
      <c r="GK119" s="11"/>
      <c r="GL119" s="11"/>
      <c r="GM119" s="11"/>
      <c r="GN119" s="11"/>
      <c r="GO119" s="11"/>
      <c r="GP119" s="11"/>
      <c r="GQ119" s="11"/>
      <c r="GR119" s="11"/>
      <c r="GS119" s="11"/>
      <c r="GT119" s="11"/>
      <c r="GU119" s="11"/>
      <c r="GV119" s="11"/>
      <c r="GW119" s="11"/>
      <c r="GX119" s="11"/>
      <c r="GY119" s="11"/>
      <c r="GZ119" s="11"/>
      <c r="HA119" s="11"/>
      <c r="HB119" s="11"/>
      <c r="HC119" s="11"/>
      <c r="HD119" s="11"/>
      <c r="HE119" s="11"/>
      <c r="HF119" s="11"/>
      <c r="HG119" s="11"/>
      <c r="HH119" s="11"/>
      <c r="HI119" s="11"/>
      <c r="HJ119" s="11"/>
      <c r="HK119" s="11"/>
      <c r="HL119" s="11"/>
      <c r="HM119" s="11"/>
      <c r="HN119" s="11"/>
      <c r="HO119" s="11"/>
      <c r="HP119" s="11"/>
      <c r="HQ119" s="11"/>
    </row>
    <row r="120" spans="1:225" s="82" customFormat="1" ht="12.5" x14ac:dyDescent="0.25">
      <c r="A120" s="11"/>
      <c r="B120" s="92">
        <v>651800</v>
      </c>
      <c r="C120" s="93" t="s">
        <v>144</v>
      </c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11"/>
      <c r="BD120" s="11"/>
      <c r="BE120" s="11"/>
      <c r="BF120" s="11"/>
      <c r="BG120" s="11"/>
      <c r="BH120" s="11"/>
      <c r="BI120" s="11"/>
      <c r="BJ120" s="11"/>
      <c r="BK120" s="11"/>
      <c r="BL120" s="11"/>
      <c r="BM120" s="11"/>
      <c r="BN120" s="11"/>
      <c r="BO120" s="11"/>
      <c r="BP120" s="11"/>
      <c r="BQ120" s="11"/>
      <c r="BR120" s="11"/>
      <c r="BS120" s="11"/>
      <c r="BT120" s="11"/>
      <c r="BU120" s="11"/>
      <c r="BV120" s="11"/>
      <c r="BW120" s="11"/>
      <c r="BX120" s="11"/>
      <c r="BY120" s="11"/>
      <c r="BZ120" s="11"/>
      <c r="CA120" s="11"/>
      <c r="CB120" s="11"/>
      <c r="CC120" s="11"/>
      <c r="CD120" s="11"/>
      <c r="CE120" s="11"/>
      <c r="CF120" s="11"/>
      <c r="CG120" s="11"/>
      <c r="CH120" s="11"/>
      <c r="CI120" s="11"/>
      <c r="CJ120" s="11"/>
      <c r="CK120" s="11"/>
      <c r="CL120" s="11"/>
      <c r="CM120" s="11"/>
      <c r="CN120" s="11"/>
      <c r="CO120" s="11"/>
      <c r="CP120" s="11"/>
      <c r="CQ120" s="11"/>
      <c r="CR120" s="11"/>
      <c r="CS120" s="11"/>
      <c r="CT120" s="11"/>
      <c r="CU120" s="11"/>
      <c r="CV120" s="11"/>
      <c r="CW120" s="11"/>
      <c r="CX120" s="11"/>
      <c r="CY120" s="11"/>
      <c r="CZ120" s="11"/>
      <c r="DA120" s="11"/>
      <c r="DB120" s="11"/>
      <c r="DC120" s="11"/>
      <c r="DD120" s="11"/>
      <c r="DE120" s="11"/>
      <c r="DF120" s="11"/>
      <c r="DG120" s="11"/>
      <c r="DH120" s="11"/>
      <c r="DI120" s="11"/>
      <c r="DJ120" s="11"/>
      <c r="DK120" s="11"/>
      <c r="DL120" s="11"/>
      <c r="DM120" s="11"/>
      <c r="DN120" s="11"/>
      <c r="DO120" s="11"/>
      <c r="DP120" s="11"/>
      <c r="DQ120" s="11"/>
      <c r="DR120" s="11"/>
      <c r="DS120" s="11"/>
      <c r="DT120" s="11"/>
      <c r="DU120" s="11"/>
      <c r="DV120" s="11"/>
      <c r="DW120" s="11"/>
      <c r="DX120" s="11"/>
      <c r="DY120" s="11"/>
      <c r="DZ120" s="11"/>
      <c r="EA120" s="11"/>
      <c r="EB120" s="11"/>
      <c r="EC120" s="11"/>
      <c r="ED120" s="11"/>
      <c r="EE120" s="11"/>
      <c r="EF120" s="11"/>
      <c r="EG120" s="11"/>
      <c r="EH120" s="11"/>
      <c r="EI120" s="11"/>
      <c r="EJ120" s="11"/>
      <c r="EK120" s="11"/>
      <c r="EL120" s="11"/>
      <c r="EM120" s="11"/>
      <c r="EN120" s="11"/>
      <c r="EO120" s="11"/>
      <c r="EP120" s="11"/>
      <c r="EQ120" s="11"/>
      <c r="ER120" s="11"/>
      <c r="ES120" s="11"/>
      <c r="ET120" s="11"/>
      <c r="EU120" s="11"/>
      <c r="EV120" s="11"/>
      <c r="EW120" s="11"/>
      <c r="EX120" s="11"/>
      <c r="EY120" s="11"/>
      <c r="EZ120" s="11"/>
      <c r="FA120" s="11"/>
      <c r="FB120" s="11"/>
      <c r="FC120" s="11"/>
      <c r="FD120" s="11"/>
      <c r="FE120" s="11"/>
      <c r="FF120" s="11"/>
      <c r="FG120" s="11"/>
      <c r="FH120" s="11"/>
      <c r="FI120" s="11"/>
      <c r="FJ120" s="11"/>
      <c r="FK120" s="11"/>
      <c r="FL120" s="11"/>
      <c r="FM120" s="11"/>
      <c r="FN120" s="11"/>
      <c r="FO120" s="11"/>
      <c r="FP120" s="11"/>
      <c r="FQ120" s="11"/>
      <c r="FR120" s="11"/>
      <c r="FS120" s="11"/>
      <c r="FT120" s="11"/>
      <c r="FU120" s="11"/>
      <c r="FV120" s="11"/>
      <c r="FW120" s="11"/>
      <c r="FX120" s="11"/>
      <c r="FY120" s="11"/>
      <c r="FZ120" s="11"/>
      <c r="GA120" s="11"/>
      <c r="GB120" s="11"/>
      <c r="GC120" s="11"/>
      <c r="GD120" s="11"/>
      <c r="GE120" s="11"/>
      <c r="GF120" s="11"/>
      <c r="GG120" s="11"/>
      <c r="GH120" s="11"/>
      <c r="GI120" s="11"/>
      <c r="GJ120" s="11"/>
      <c r="GK120" s="11"/>
      <c r="GL120" s="11"/>
      <c r="GM120" s="11"/>
      <c r="GN120" s="11"/>
      <c r="GO120" s="11"/>
      <c r="GP120" s="11"/>
      <c r="GQ120" s="11"/>
      <c r="GR120" s="11"/>
      <c r="GS120" s="11"/>
      <c r="GT120" s="11"/>
      <c r="GU120" s="11"/>
      <c r="GV120" s="11"/>
      <c r="GW120" s="11"/>
      <c r="GX120" s="11"/>
      <c r="GY120" s="11"/>
      <c r="GZ120" s="11"/>
      <c r="HA120" s="11"/>
      <c r="HB120" s="11"/>
      <c r="HC120" s="11"/>
      <c r="HD120" s="11"/>
      <c r="HE120" s="11"/>
      <c r="HF120" s="11"/>
      <c r="HG120" s="11"/>
      <c r="HH120" s="11"/>
      <c r="HI120" s="11"/>
      <c r="HJ120" s="11"/>
      <c r="HK120" s="11"/>
      <c r="HL120" s="11"/>
      <c r="HM120" s="11"/>
      <c r="HN120" s="11"/>
      <c r="HO120" s="11"/>
      <c r="HP120" s="11"/>
      <c r="HQ120" s="11"/>
    </row>
    <row r="121" spans="1:225" ht="12.5" x14ac:dyDescent="0.25">
      <c r="A121" s="1"/>
      <c r="B121" s="102">
        <v>658000</v>
      </c>
      <c r="C121" s="67" t="s">
        <v>25</v>
      </c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  <c r="FK121" s="1"/>
      <c r="FL121" s="1"/>
      <c r="FM121" s="1"/>
      <c r="FN121" s="1"/>
      <c r="FO121" s="1"/>
      <c r="FP121" s="1"/>
      <c r="FQ121" s="1"/>
      <c r="FR121" s="1"/>
      <c r="FS121" s="1"/>
      <c r="FT121" s="1"/>
      <c r="FU121" s="1"/>
      <c r="FV121" s="1"/>
      <c r="FW121" s="1"/>
      <c r="FX121" s="1"/>
      <c r="FY121" s="1"/>
      <c r="FZ121" s="1"/>
      <c r="GA121" s="1"/>
      <c r="GB121" s="1"/>
      <c r="GC121" s="1"/>
      <c r="GD121" s="1"/>
      <c r="GE121" s="1"/>
      <c r="GF121" s="1"/>
      <c r="GG121" s="1"/>
      <c r="GH121" s="1"/>
      <c r="GI121" s="1"/>
      <c r="GJ121" s="1"/>
      <c r="GK121" s="1"/>
      <c r="GL121" s="1"/>
      <c r="GM121" s="1"/>
      <c r="GN121" s="1"/>
      <c r="GO121" s="1"/>
      <c r="GP121" s="1"/>
      <c r="GQ121" s="1"/>
      <c r="GR121" s="1"/>
      <c r="GS121" s="1"/>
      <c r="GT121" s="1"/>
      <c r="GU121" s="1"/>
      <c r="GV121" s="1"/>
      <c r="GW121" s="1"/>
      <c r="GX121" s="1"/>
      <c r="GY121" s="1"/>
      <c r="GZ121" s="1"/>
      <c r="HA121" s="1"/>
      <c r="HB121" s="1"/>
      <c r="HC121" s="1"/>
      <c r="HD121" s="1"/>
      <c r="HE121" s="1"/>
      <c r="HF121" s="1"/>
      <c r="HG121" s="1"/>
      <c r="HH121" s="1"/>
      <c r="HI121" s="1"/>
      <c r="HJ121" s="1"/>
      <c r="HK121" s="1"/>
      <c r="HL121" s="1"/>
      <c r="HM121" s="1"/>
      <c r="HN121" s="1"/>
      <c r="HO121" s="1"/>
      <c r="HP121" s="1"/>
      <c r="HQ121" s="1"/>
    </row>
    <row r="122" spans="1:225" s="82" customFormat="1" ht="12.5" x14ac:dyDescent="0.25">
      <c r="A122" s="11"/>
      <c r="B122" s="90"/>
      <c r="C122" s="91" t="s">
        <v>145</v>
      </c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D122" s="11"/>
      <c r="BE122" s="11"/>
      <c r="BF122" s="11"/>
      <c r="BG122" s="11"/>
      <c r="BH122" s="11"/>
      <c r="BI122" s="11"/>
      <c r="BJ122" s="11"/>
      <c r="BK122" s="11"/>
      <c r="BL122" s="11"/>
      <c r="BM122" s="11"/>
      <c r="BN122" s="11"/>
      <c r="BO122" s="11"/>
      <c r="BP122" s="11"/>
      <c r="BQ122" s="11"/>
      <c r="BR122" s="11"/>
      <c r="BS122" s="11"/>
      <c r="BT122" s="11"/>
      <c r="BU122" s="11"/>
      <c r="BV122" s="11"/>
      <c r="BW122" s="11"/>
      <c r="BX122" s="11"/>
      <c r="BY122" s="11"/>
      <c r="BZ122" s="11"/>
      <c r="CA122" s="11"/>
      <c r="CB122" s="11"/>
      <c r="CC122" s="11"/>
      <c r="CD122" s="11"/>
      <c r="CE122" s="11"/>
      <c r="CF122" s="11"/>
      <c r="CG122" s="11"/>
      <c r="CH122" s="11"/>
      <c r="CI122" s="11"/>
      <c r="CJ122" s="11"/>
      <c r="CK122" s="11"/>
      <c r="CL122" s="11"/>
      <c r="CM122" s="11"/>
      <c r="CN122" s="11"/>
      <c r="CO122" s="11"/>
      <c r="CP122" s="11"/>
      <c r="CQ122" s="11"/>
      <c r="CR122" s="11"/>
      <c r="CS122" s="11"/>
      <c r="CT122" s="11"/>
      <c r="CU122" s="11"/>
      <c r="CV122" s="11"/>
      <c r="CW122" s="11"/>
      <c r="CX122" s="11"/>
      <c r="CY122" s="11"/>
      <c r="CZ122" s="11"/>
      <c r="DA122" s="11"/>
      <c r="DB122" s="11"/>
      <c r="DC122" s="11"/>
      <c r="DD122" s="11"/>
      <c r="DE122" s="11"/>
      <c r="DF122" s="11"/>
      <c r="DG122" s="11"/>
      <c r="DH122" s="11"/>
      <c r="DI122" s="11"/>
      <c r="DJ122" s="11"/>
      <c r="DK122" s="11"/>
      <c r="DL122" s="11"/>
      <c r="DM122" s="11"/>
      <c r="DN122" s="11"/>
      <c r="DO122" s="11"/>
      <c r="DP122" s="11"/>
      <c r="DQ122" s="11"/>
      <c r="DR122" s="11"/>
      <c r="DS122" s="11"/>
      <c r="DT122" s="11"/>
      <c r="DU122" s="11"/>
      <c r="DV122" s="11"/>
      <c r="DW122" s="11"/>
      <c r="DX122" s="11"/>
      <c r="DY122" s="11"/>
      <c r="DZ122" s="11"/>
      <c r="EA122" s="11"/>
      <c r="EB122" s="11"/>
      <c r="EC122" s="11"/>
      <c r="ED122" s="11"/>
      <c r="EE122" s="11"/>
      <c r="EF122" s="11"/>
      <c r="EG122" s="11"/>
      <c r="EH122" s="11"/>
      <c r="EI122" s="11"/>
      <c r="EJ122" s="11"/>
      <c r="EK122" s="11"/>
      <c r="EL122" s="11"/>
      <c r="EM122" s="11"/>
      <c r="EN122" s="11"/>
      <c r="EO122" s="11"/>
      <c r="EP122" s="11"/>
      <c r="EQ122" s="11"/>
      <c r="ER122" s="11"/>
      <c r="ES122" s="11"/>
      <c r="ET122" s="11"/>
      <c r="EU122" s="11"/>
      <c r="EV122" s="11"/>
      <c r="EW122" s="11"/>
      <c r="EX122" s="11"/>
      <c r="EY122" s="11"/>
      <c r="EZ122" s="11"/>
      <c r="FA122" s="11"/>
      <c r="FB122" s="11"/>
      <c r="FC122" s="11"/>
      <c r="FD122" s="11"/>
      <c r="FE122" s="11"/>
      <c r="FF122" s="11"/>
      <c r="FG122" s="11"/>
      <c r="FH122" s="11"/>
      <c r="FI122" s="11"/>
      <c r="FJ122" s="11"/>
      <c r="FK122" s="11"/>
      <c r="FL122" s="11"/>
      <c r="FM122" s="11"/>
      <c r="FN122" s="11"/>
      <c r="FO122" s="11"/>
      <c r="FP122" s="11"/>
      <c r="FQ122" s="11"/>
      <c r="FR122" s="11"/>
      <c r="FS122" s="11"/>
      <c r="FT122" s="11"/>
      <c r="FU122" s="11"/>
      <c r="FV122" s="11"/>
      <c r="FW122" s="11"/>
      <c r="FX122" s="11"/>
      <c r="FY122" s="11"/>
      <c r="FZ122" s="11"/>
      <c r="GA122" s="11"/>
      <c r="GB122" s="11"/>
      <c r="GC122" s="11"/>
      <c r="GD122" s="11"/>
      <c r="GE122" s="11"/>
      <c r="GF122" s="11"/>
      <c r="GG122" s="11"/>
      <c r="GH122" s="11"/>
      <c r="GI122" s="11"/>
      <c r="GJ122" s="11"/>
      <c r="GK122" s="11"/>
      <c r="GL122" s="11"/>
      <c r="GM122" s="11"/>
      <c r="GN122" s="11"/>
      <c r="GO122" s="11"/>
      <c r="GP122" s="11"/>
      <c r="GQ122" s="11"/>
      <c r="GR122" s="11"/>
      <c r="GS122" s="11"/>
      <c r="GT122" s="11"/>
      <c r="GU122" s="11"/>
      <c r="GV122" s="11"/>
      <c r="GW122" s="11"/>
      <c r="GX122" s="11"/>
      <c r="GY122" s="11"/>
      <c r="GZ122" s="11"/>
      <c r="HA122" s="11"/>
      <c r="HB122" s="11"/>
      <c r="HC122" s="11"/>
      <c r="HD122" s="11"/>
      <c r="HE122" s="11"/>
      <c r="HF122" s="11"/>
      <c r="HG122" s="11"/>
      <c r="HH122" s="11"/>
      <c r="HI122" s="11"/>
      <c r="HJ122" s="11"/>
      <c r="HK122" s="11"/>
      <c r="HL122" s="11"/>
      <c r="HM122" s="11"/>
      <c r="HN122" s="11"/>
      <c r="HO122" s="11"/>
      <c r="HP122" s="11"/>
      <c r="HQ122" s="11"/>
    </row>
    <row r="123" spans="1:225" s="82" customFormat="1" ht="12.5" x14ac:dyDescent="0.25">
      <c r="A123" s="11"/>
      <c r="B123" s="92">
        <v>661600</v>
      </c>
      <c r="C123" s="93" t="s">
        <v>146</v>
      </c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  <c r="AY123" s="11"/>
      <c r="AZ123" s="11"/>
      <c r="BA123" s="11"/>
      <c r="BB123" s="11"/>
      <c r="BC123" s="11"/>
      <c r="BD123" s="11"/>
      <c r="BE123" s="11"/>
      <c r="BF123" s="11"/>
      <c r="BG123" s="11"/>
      <c r="BH123" s="11"/>
      <c r="BI123" s="11"/>
      <c r="BJ123" s="11"/>
      <c r="BK123" s="11"/>
      <c r="BL123" s="11"/>
      <c r="BM123" s="11"/>
      <c r="BN123" s="11"/>
      <c r="BO123" s="11"/>
      <c r="BP123" s="11"/>
      <c r="BQ123" s="11"/>
      <c r="BR123" s="11"/>
      <c r="BS123" s="11"/>
      <c r="BT123" s="11"/>
      <c r="BU123" s="11"/>
      <c r="BV123" s="11"/>
      <c r="BW123" s="11"/>
      <c r="BX123" s="11"/>
      <c r="BY123" s="11"/>
      <c r="BZ123" s="11"/>
      <c r="CA123" s="11"/>
      <c r="CB123" s="11"/>
      <c r="CC123" s="11"/>
      <c r="CD123" s="11"/>
      <c r="CE123" s="11"/>
      <c r="CF123" s="11"/>
      <c r="CG123" s="11"/>
      <c r="CH123" s="11"/>
      <c r="CI123" s="11"/>
      <c r="CJ123" s="11"/>
      <c r="CK123" s="11"/>
      <c r="CL123" s="11"/>
      <c r="CM123" s="11"/>
      <c r="CN123" s="11"/>
      <c r="CO123" s="11"/>
      <c r="CP123" s="11"/>
      <c r="CQ123" s="11"/>
      <c r="CR123" s="11"/>
      <c r="CS123" s="11"/>
      <c r="CT123" s="11"/>
      <c r="CU123" s="11"/>
      <c r="CV123" s="11"/>
      <c r="CW123" s="11"/>
      <c r="CX123" s="11"/>
      <c r="CY123" s="11"/>
      <c r="CZ123" s="11"/>
      <c r="DA123" s="11"/>
      <c r="DB123" s="11"/>
      <c r="DC123" s="11"/>
      <c r="DD123" s="11"/>
      <c r="DE123" s="11"/>
      <c r="DF123" s="11"/>
      <c r="DG123" s="11"/>
      <c r="DH123" s="11"/>
      <c r="DI123" s="11"/>
      <c r="DJ123" s="11"/>
      <c r="DK123" s="11"/>
      <c r="DL123" s="11"/>
      <c r="DM123" s="11"/>
      <c r="DN123" s="11"/>
      <c r="DO123" s="11"/>
      <c r="DP123" s="11"/>
      <c r="DQ123" s="11"/>
      <c r="DR123" s="11"/>
      <c r="DS123" s="11"/>
      <c r="DT123" s="11"/>
      <c r="DU123" s="11"/>
      <c r="DV123" s="11"/>
      <c r="DW123" s="11"/>
      <c r="DX123" s="11"/>
      <c r="DY123" s="11"/>
      <c r="DZ123" s="11"/>
      <c r="EA123" s="11"/>
      <c r="EB123" s="11"/>
      <c r="EC123" s="11"/>
      <c r="ED123" s="11"/>
      <c r="EE123" s="11"/>
      <c r="EF123" s="11"/>
      <c r="EG123" s="11"/>
      <c r="EH123" s="11"/>
      <c r="EI123" s="11"/>
      <c r="EJ123" s="11"/>
      <c r="EK123" s="11"/>
      <c r="EL123" s="11"/>
      <c r="EM123" s="11"/>
      <c r="EN123" s="11"/>
      <c r="EO123" s="11"/>
      <c r="EP123" s="11"/>
      <c r="EQ123" s="11"/>
      <c r="ER123" s="11"/>
      <c r="ES123" s="11"/>
      <c r="ET123" s="11"/>
      <c r="EU123" s="11"/>
      <c r="EV123" s="11"/>
      <c r="EW123" s="11"/>
      <c r="EX123" s="11"/>
      <c r="EY123" s="11"/>
      <c r="EZ123" s="11"/>
      <c r="FA123" s="11"/>
      <c r="FB123" s="11"/>
      <c r="FC123" s="11"/>
      <c r="FD123" s="11"/>
      <c r="FE123" s="11"/>
      <c r="FF123" s="11"/>
      <c r="FG123" s="11"/>
      <c r="FH123" s="11"/>
      <c r="FI123" s="11"/>
      <c r="FJ123" s="11"/>
      <c r="FK123" s="11"/>
      <c r="FL123" s="11"/>
      <c r="FM123" s="11"/>
      <c r="FN123" s="11"/>
      <c r="FO123" s="11"/>
      <c r="FP123" s="11"/>
      <c r="FQ123" s="11"/>
      <c r="FR123" s="11"/>
      <c r="FS123" s="11"/>
      <c r="FT123" s="11"/>
      <c r="FU123" s="11"/>
      <c r="FV123" s="11"/>
      <c r="FW123" s="11"/>
      <c r="FX123" s="11"/>
      <c r="FY123" s="11"/>
      <c r="FZ123" s="11"/>
      <c r="GA123" s="11"/>
      <c r="GB123" s="11"/>
      <c r="GC123" s="11"/>
      <c r="GD123" s="11"/>
      <c r="GE123" s="11"/>
      <c r="GF123" s="11"/>
      <c r="GG123" s="11"/>
      <c r="GH123" s="11"/>
      <c r="GI123" s="11"/>
      <c r="GJ123" s="11"/>
      <c r="GK123" s="11"/>
      <c r="GL123" s="11"/>
      <c r="GM123" s="11"/>
      <c r="GN123" s="11"/>
      <c r="GO123" s="11"/>
      <c r="GP123" s="11"/>
      <c r="GQ123" s="11"/>
      <c r="GR123" s="11"/>
      <c r="GS123" s="11"/>
      <c r="GT123" s="11"/>
      <c r="GU123" s="11"/>
      <c r="GV123" s="11"/>
      <c r="GW123" s="11"/>
      <c r="GX123" s="11"/>
      <c r="GY123" s="11"/>
      <c r="GZ123" s="11"/>
      <c r="HA123" s="11"/>
      <c r="HB123" s="11"/>
      <c r="HC123" s="11"/>
      <c r="HD123" s="11"/>
      <c r="HE123" s="11"/>
      <c r="HF123" s="11"/>
      <c r="HG123" s="11"/>
      <c r="HH123" s="11"/>
      <c r="HI123" s="11"/>
      <c r="HJ123" s="11"/>
      <c r="HK123" s="11"/>
      <c r="HL123" s="11"/>
      <c r="HM123" s="11"/>
      <c r="HN123" s="11"/>
      <c r="HO123" s="11"/>
      <c r="HP123" s="11"/>
      <c r="HQ123" s="11"/>
    </row>
    <row r="124" spans="1:225" ht="12.5" x14ac:dyDescent="0.25">
      <c r="A124" s="1"/>
      <c r="B124" s="100"/>
      <c r="C124" s="101" t="s">
        <v>26</v>
      </c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1"/>
      <c r="FK124" s="1"/>
      <c r="FL124" s="1"/>
      <c r="FM124" s="1"/>
      <c r="FN124" s="1"/>
      <c r="FO124" s="1"/>
      <c r="FP124" s="1"/>
      <c r="FQ124" s="1"/>
      <c r="FR124" s="1"/>
      <c r="FS124" s="1"/>
      <c r="FT124" s="1"/>
      <c r="FU124" s="1"/>
      <c r="FV124" s="1"/>
      <c r="FW124" s="1"/>
      <c r="FX124" s="1"/>
      <c r="FY124" s="1"/>
      <c r="FZ124" s="1"/>
      <c r="GA124" s="1"/>
      <c r="GB124" s="1"/>
      <c r="GC124" s="1"/>
      <c r="GD124" s="1"/>
      <c r="GE124" s="1"/>
      <c r="GF124" s="1"/>
      <c r="GG124" s="1"/>
      <c r="GH124" s="1"/>
      <c r="GI124" s="1"/>
      <c r="GJ124" s="1"/>
      <c r="GK124" s="1"/>
      <c r="GL124" s="1"/>
      <c r="GM124" s="1"/>
      <c r="GN124" s="1"/>
      <c r="GO124" s="1"/>
      <c r="GP124" s="1"/>
      <c r="GQ124" s="1"/>
      <c r="GR124" s="1"/>
      <c r="GS124" s="1"/>
      <c r="GT124" s="1"/>
      <c r="GU124" s="1"/>
      <c r="GV124" s="1"/>
      <c r="GW124" s="1"/>
      <c r="GX124" s="1"/>
      <c r="GY124" s="1"/>
      <c r="GZ124" s="1"/>
      <c r="HA124" s="1"/>
      <c r="HB124" s="1"/>
      <c r="HC124" s="1"/>
      <c r="HD124" s="1"/>
      <c r="HE124" s="1"/>
      <c r="HF124" s="1"/>
      <c r="HG124" s="1"/>
      <c r="HH124" s="1"/>
      <c r="HI124" s="1"/>
      <c r="HJ124" s="1"/>
      <c r="HK124" s="1"/>
      <c r="HL124" s="1"/>
      <c r="HM124" s="1"/>
      <c r="HN124" s="1"/>
      <c r="HO124" s="1"/>
      <c r="HP124" s="1"/>
      <c r="HQ124" s="1"/>
    </row>
    <row r="125" spans="1:225" s="82" customFormat="1" ht="12.5" x14ac:dyDescent="0.25">
      <c r="A125" s="11"/>
      <c r="B125" s="102">
        <v>671200</v>
      </c>
      <c r="C125" s="67" t="s">
        <v>148</v>
      </c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  <c r="AZ125" s="11"/>
      <c r="BA125" s="11"/>
      <c r="BB125" s="11"/>
      <c r="BC125" s="11"/>
      <c r="BD125" s="11"/>
      <c r="BE125" s="11"/>
      <c r="BF125" s="11"/>
      <c r="BG125" s="11"/>
      <c r="BH125" s="11"/>
      <c r="BI125" s="11"/>
      <c r="BJ125" s="11"/>
      <c r="BK125" s="11"/>
      <c r="BL125" s="11"/>
      <c r="BM125" s="11"/>
      <c r="BN125" s="11"/>
      <c r="BO125" s="11"/>
      <c r="BP125" s="11"/>
      <c r="BQ125" s="11"/>
      <c r="BR125" s="11"/>
      <c r="BS125" s="11"/>
      <c r="BT125" s="11"/>
      <c r="BU125" s="11"/>
      <c r="BV125" s="11"/>
      <c r="BW125" s="11"/>
      <c r="BX125" s="11"/>
      <c r="BY125" s="11"/>
      <c r="BZ125" s="11"/>
      <c r="CA125" s="11"/>
      <c r="CB125" s="11"/>
      <c r="CC125" s="11"/>
      <c r="CD125" s="11"/>
      <c r="CE125" s="11"/>
      <c r="CF125" s="11"/>
      <c r="CG125" s="11"/>
      <c r="CH125" s="11"/>
      <c r="CI125" s="11"/>
      <c r="CJ125" s="11"/>
      <c r="CK125" s="11"/>
      <c r="CL125" s="11"/>
      <c r="CM125" s="11"/>
      <c r="CN125" s="11"/>
      <c r="CO125" s="11"/>
      <c r="CP125" s="11"/>
      <c r="CQ125" s="11"/>
      <c r="CR125" s="11"/>
      <c r="CS125" s="11"/>
      <c r="CT125" s="11"/>
      <c r="CU125" s="11"/>
      <c r="CV125" s="11"/>
      <c r="CW125" s="11"/>
      <c r="CX125" s="11"/>
      <c r="CY125" s="11"/>
      <c r="CZ125" s="11"/>
      <c r="DA125" s="11"/>
      <c r="DB125" s="11"/>
      <c r="DC125" s="11"/>
      <c r="DD125" s="11"/>
      <c r="DE125" s="11"/>
      <c r="DF125" s="11"/>
      <c r="DG125" s="11"/>
      <c r="DH125" s="11"/>
      <c r="DI125" s="11"/>
      <c r="DJ125" s="11"/>
      <c r="DK125" s="11"/>
      <c r="DL125" s="11"/>
      <c r="DM125" s="11"/>
      <c r="DN125" s="11"/>
      <c r="DO125" s="11"/>
      <c r="DP125" s="11"/>
      <c r="DQ125" s="11"/>
      <c r="DR125" s="11"/>
      <c r="DS125" s="11"/>
      <c r="DT125" s="11"/>
      <c r="DU125" s="11"/>
      <c r="DV125" s="11"/>
      <c r="DW125" s="11"/>
      <c r="DX125" s="11"/>
      <c r="DY125" s="11"/>
      <c r="DZ125" s="11"/>
      <c r="EA125" s="11"/>
      <c r="EB125" s="11"/>
      <c r="EC125" s="11"/>
      <c r="ED125" s="11"/>
      <c r="EE125" s="11"/>
      <c r="EF125" s="11"/>
      <c r="EG125" s="11"/>
      <c r="EH125" s="11"/>
      <c r="EI125" s="11"/>
      <c r="EJ125" s="11"/>
      <c r="EK125" s="11"/>
      <c r="EL125" s="11"/>
      <c r="EM125" s="11"/>
      <c r="EN125" s="11"/>
      <c r="EO125" s="11"/>
      <c r="EP125" s="11"/>
      <c r="EQ125" s="11"/>
      <c r="ER125" s="11"/>
      <c r="ES125" s="11"/>
      <c r="ET125" s="11"/>
      <c r="EU125" s="11"/>
      <c r="EV125" s="11"/>
      <c r="EW125" s="11"/>
      <c r="EX125" s="11"/>
      <c r="EY125" s="11"/>
      <c r="EZ125" s="11"/>
      <c r="FA125" s="11"/>
      <c r="FB125" s="11"/>
      <c r="FC125" s="11"/>
      <c r="FD125" s="11"/>
      <c r="FE125" s="11"/>
      <c r="FF125" s="11"/>
      <c r="FG125" s="11"/>
      <c r="FH125" s="11"/>
      <c r="FI125" s="11"/>
      <c r="FJ125" s="11"/>
      <c r="FK125" s="11"/>
      <c r="FL125" s="11"/>
      <c r="FM125" s="11"/>
      <c r="FN125" s="11"/>
      <c r="FO125" s="11"/>
      <c r="FP125" s="11"/>
      <c r="FQ125" s="11"/>
      <c r="FR125" s="11"/>
      <c r="FS125" s="11"/>
      <c r="FT125" s="11"/>
      <c r="FU125" s="11"/>
      <c r="FV125" s="11"/>
      <c r="FW125" s="11"/>
      <c r="FX125" s="11"/>
      <c r="FY125" s="11"/>
      <c r="FZ125" s="11"/>
      <c r="GA125" s="11"/>
      <c r="GB125" s="11"/>
      <c r="GC125" s="11"/>
      <c r="GD125" s="11"/>
      <c r="GE125" s="11"/>
      <c r="GF125" s="11"/>
      <c r="GG125" s="11"/>
      <c r="GH125" s="11"/>
      <c r="GI125" s="11"/>
      <c r="GJ125" s="11"/>
      <c r="GK125" s="11"/>
      <c r="GL125" s="11"/>
      <c r="GM125" s="11"/>
      <c r="GN125" s="11"/>
      <c r="GO125" s="11"/>
      <c r="GP125" s="11"/>
      <c r="GQ125" s="11"/>
      <c r="GR125" s="11"/>
      <c r="GS125" s="11"/>
      <c r="GT125" s="11"/>
      <c r="GU125" s="11"/>
      <c r="GV125" s="11"/>
      <c r="GW125" s="11"/>
      <c r="GX125" s="11"/>
      <c r="GY125" s="11"/>
      <c r="GZ125" s="11"/>
      <c r="HA125" s="11"/>
      <c r="HB125" s="11"/>
      <c r="HC125" s="11"/>
      <c r="HD125" s="11"/>
      <c r="HE125" s="11"/>
      <c r="HF125" s="11"/>
      <c r="HG125" s="11"/>
      <c r="HH125" s="11"/>
      <c r="HI125" s="11"/>
      <c r="HJ125" s="11"/>
      <c r="HK125" s="11"/>
      <c r="HL125" s="11"/>
      <c r="HM125" s="11"/>
      <c r="HN125" s="11"/>
      <c r="HO125" s="11"/>
      <c r="HP125" s="11"/>
      <c r="HQ125" s="11"/>
    </row>
    <row r="126" spans="1:225" ht="12.5" x14ac:dyDescent="0.25">
      <c r="A126" s="1"/>
      <c r="B126" s="102">
        <v>671300</v>
      </c>
      <c r="C126" s="67" t="s">
        <v>147</v>
      </c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  <c r="FK126" s="1"/>
      <c r="FL126" s="1"/>
      <c r="FM126" s="1"/>
      <c r="FN126" s="1"/>
      <c r="FO126" s="1"/>
      <c r="FP126" s="1"/>
      <c r="FQ126" s="1"/>
      <c r="FR126" s="1"/>
      <c r="FS126" s="1"/>
      <c r="FT126" s="1"/>
      <c r="FU126" s="1"/>
      <c r="FV126" s="1"/>
      <c r="FW126" s="1"/>
      <c r="FX126" s="1"/>
      <c r="FY126" s="1"/>
      <c r="FZ126" s="1"/>
      <c r="GA126" s="1"/>
      <c r="GB126" s="1"/>
      <c r="GC126" s="1"/>
      <c r="GD126" s="1"/>
      <c r="GE126" s="1"/>
      <c r="GF126" s="1"/>
      <c r="GG126" s="1"/>
      <c r="GH126" s="1"/>
      <c r="GI126" s="1"/>
      <c r="GJ126" s="1"/>
      <c r="GK126" s="1"/>
      <c r="GL126" s="1"/>
      <c r="GM126" s="1"/>
      <c r="GN126" s="1"/>
      <c r="GO126" s="1"/>
      <c r="GP126" s="1"/>
      <c r="GQ126" s="1"/>
      <c r="GR126" s="1"/>
      <c r="GS126" s="1"/>
      <c r="GT126" s="1"/>
      <c r="GU126" s="1"/>
      <c r="GV126" s="1"/>
      <c r="GW126" s="1"/>
      <c r="GX126" s="1"/>
      <c r="GY126" s="1"/>
      <c r="GZ126" s="1"/>
      <c r="HA126" s="1"/>
      <c r="HB126" s="1"/>
      <c r="HC126" s="1"/>
      <c r="HD126" s="1"/>
      <c r="HE126" s="1"/>
      <c r="HF126" s="1"/>
      <c r="HG126" s="1"/>
      <c r="HH126" s="1"/>
      <c r="HI126" s="1"/>
      <c r="HJ126" s="1"/>
      <c r="HK126" s="1"/>
      <c r="HL126" s="1"/>
      <c r="HM126" s="1"/>
      <c r="HN126" s="1"/>
      <c r="HO126" s="1"/>
      <c r="HP126" s="1"/>
      <c r="HQ126" s="1"/>
    </row>
    <row r="127" spans="1:225" ht="12.5" x14ac:dyDescent="0.25">
      <c r="A127" s="1"/>
      <c r="B127" s="102">
        <v>671500</v>
      </c>
      <c r="C127" s="67" t="s">
        <v>149</v>
      </c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  <c r="FI127" s="1"/>
      <c r="FJ127" s="1"/>
      <c r="FK127" s="1"/>
      <c r="FL127" s="1"/>
      <c r="FM127" s="1"/>
      <c r="FN127" s="1"/>
      <c r="FO127" s="1"/>
      <c r="FP127" s="1"/>
      <c r="FQ127" s="1"/>
      <c r="FR127" s="1"/>
      <c r="FS127" s="1"/>
      <c r="FT127" s="1"/>
      <c r="FU127" s="1"/>
      <c r="FV127" s="1"/>
      <c r="FW127" s="1"/>
      <c r="FX127" s="1"/>
      <c r="FY127" s="1"/>
      <c r="FZ127" s="1"/>
      <c r="GA127" s="1"/>
      <c r="GB127" s="1"/>
      <c r="GC127" s="1"/>
      <c r="GD127" s="1"/>
      <c r="GE127" s="1"/>
      <c r="GF127" s="1"/>
      <c r="GG127" s="1"/>
      <c r="GH127" s="1"/>
      <c r="GI127" s="1"/>
      <c r="GJ127" s="1"/>
      <c r="GK127" s="1"/>
      <c r="GL127" s="1"/>
      <c r="GM127" s="1"/>
      <c r="GN127" s="1"/>
      <c r="GO127" s="1"/>
      <c r="GP127" s="1"/>
      <c r="GQ127" s="1"/>
      <c r="GR127" s="1"/>
      <c r="GS127" s="1"/>
      <c r="GT127" s="1"/>
      <c r="GU127" s="1"/>
      <c r="GV127" s="1"/>
      <c r="GW127" s="1"/>
      <c r="GX127" s="1"/>
      <c r="GY127" s="1"/>
      <c r="GZ127" s="1"/>
      <c r="HA127" s="1"/>
      <c r="HB127" s="1"/>
      <c r="HC127" s="1"/>
      <c r="HD127" s="1"/>
      <c r="HE127" s="1"/>
      <c r="HF127" s="1"/>
      <c r="HG127" s="1"/>
      <c r="HH127" s="1"/>
      <c r="HI127" s="1"/>
      <c r="HJ127" s="1"/>
      <c r="HK127" s="1"/>
      <c r="HL127" s="1"/>
      <c r="HM127" s="1"/>
      <c r="HN127" s="1"/>
      <c r="HO127" s="1"/>
      <c r="HP127" s="1"/>
      <c r="HQ127" s="1"/>
    </row>
    <row r="128" spans="1:225" s="82" customFormat="1" ht="12.5" x14ac:dyDescent="0.25">
      <c r="A128" s="11"/>
      <c r="B128" s="102">
        <v>671800</v>
      </c>
      <c r="C128" s="67" t="s">
        <v>150</v>
      </c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1"/>
      <c r="BH128" s="11"/>
      <c r="BI128" s="11"/>
      <c r="BJ128" s="11"/>
      <c r="BK128" s="11"/>
      <c r="BL128" s="11"/>
      <c r="BM128" s="11"/>
      <c r="BN128" s="11"/>
      <c r="BO128" s="11"/>
      <c r="BP128" s="11"/>
      <c r="BQ128" s="11"/>
      <c r="BR128" s="11"/>
      <c r="BS128" s="11"/>
      <c r="BT128" s="11"/>
      <c r="BU128" s="11"/>
      <c r="BV128" s="11"/>
      <c r="BW128" s="11"/>
      <c r="BX128" s="11"/>
      <c r="BY128" s="11"/>
      <c r="BZ128" s="11"/>
      <c r="CA128" s="11"/>
      <c r="CB128" s="11"/>
      <c r="CC128" s="11"/>
      <c r="CD128" s="11"/>
      <c r="CE128" s="11"/>
      <c r="CF128" s="11"/>
      <c r="CG128" s="11"/>
      <c r="CH128" s="11"/>
      <c r="CI128" s="11"/>
      <c r="CJ128" s="11"/>
      <c r="CK128" s="11"/>
      <c r="CL128" s="11"/>
      <c r="CM128" s="11"/>
      <c r="CN128" s="11"/>
      <c r="CO128" s="11"/>
      <c r="CP128" s="11"/>
      <c r="CQ128" s="11"/>
      <c r="CR128" s="11"/>
      <c r="CS128" s="11"/>
      <c r="CT128" s="11"/>
      <c r="CU128" s="11"/>
      <c r="CV128" s="11"/>
      <c r="CW128" s="11"/>
      <c r="CX128" s="11"/>
      <c r="CY128" s="11"/>
      <c r="CZ128" s="11"/>
      <c r="DA128" s="11"/>
      <c r="DB128" s="11"/>
      <c r="DC128" s="11"/>
      <c r="DD128" s="11"/>
      <c r="DE128" s="11"/>
      <c r="DF128" s="11"/>
      <c r="DG128" s="11"/>
      <c r="DH128" s="11"/>
      <c r="DI128" s="11"/>
      <c r="DJ128" s="11"/>
      <c r="DK128" s="11"/>
      <c r="DL128" s="11"/>
      <c r="DM128" s="11"/>
      <c r="DN128" s="11"/>
      <c r="DO128" s="11"/>
      <c r="DP128" s="11"/>
      <c r="DQ128" s="11"/>
      <c r="DR128" s="11"/>
      <c r="DS128" s="11"/>
      <c r="DT128" s="11"/>
      <c r="DU128" s="11"/>
      <c r="DV128" s="11"/>
      <c r="DW128" s="11"/>
      <c r="DX128" s="11"/>
      <c r="DY128" s="11"/>
      <c r="DZ128" s="11"/>
      <c r="EA128" s="11"/>
      <c r="EB128" s="11"/>
      <c r="EC128" s="11"/>
      <c r="ED128" s="11"/>
      <c r="EE128" s="11"/>
      <c r="EF128" s="11"/>
      <c r="EG128" s="11"/>
      <c r="EH128" s="11"/>
      <c r="EI128" s="11"/>
      <c r="EJ128" s="11"/>
      <c r="EK128" s="11"/>
      <c r="EL128" s="11"/>
      <c r="EM128" s="11"/>
      <c r="EN128" s="11"/>
      <c r="EO128" s="11"/>
      <c r="EP128" s="11"/>
      <c r="EQ128" s="11"/>
      <c r="ER128" s="11"/>
      <c r="ES128" s="11"/>
      <c r="ET128" s="11"/>
      <c r="EU128" s="11"/>
      <c r="EV128" s="11"/>
      <c r="EW128" s="11"/>
      <c r="EX128" s="11"/>
      <c r="EY128" s="11"/>
      <c r="EZ128" s="11"/>
      <c r="FA128" s="11"/>
      <c r="FB128" s="11"/>
      <c r="FC128" s="11"/>
      <c r="FD128" s="11"/>
      <c r="FE128" s="11"/>
      <c r="FF128" s="11"/>
      <c r="FG128" s="11"/>
      <c r="FH128" s="11"/>
      <c r="FI128" s="11"/>
      <c r="FJ128" s="11"/>
      <c r="FK128" s="11"/>
      <c r="FL128" s="11"/>
      <c r="FM128" s="11"/>
      <c r="FN128" s="11"/>
      <c r="FO128" s="11"/>
      <c r="FP128" s="11"/>
      <c r="FQ128" s="11"/>
      <c r="FR128" s="11"/>
      <c r="FS128" s="11"/>
      <c r="FT128" s="11"/>
      <c r="FU128" s="11"/>
      <c r="FV128" s="11"/>
      <c r="FW128" s="11"/>
      <c r="FX128" s="11"/>
      <c r="FY128" s="11"/>
      <c r="FZ128" s="11"/>
      <c r="GA128" s="11"/>
      <c r="GB128" s="11"/>
      <c r="GC128" s="11"/>
      <c r="GD128" s="11"/>
      <c r="GE128" s="11"/>
      <c r="GF128" s="11"/>
      <c r="GG128" s="11"/>
      <c r="GH128" s="11"/>
      <c r="GI128" s="11"/>
      <c r="GJ128" s="11"/>
      <c r="GK128" s="11"/>
      <c r="GL128" s="11"/>
      <c r="GM128" s="11"/>
      <c r="GN128" s="11"/>
      <c r="GO128" s="11"/>
      <c r="GP128" s="11"/>
      <c r="GQ128" s="11"/>
      <c r="GR128" s="11"/>
      <c r="GS128" s="11"/>
      <c r="GT128" s="11"/>
      <c r="GU128" s="11"/>
      <c r="GV128" s="11"/>
      <c r="GW128" s="11"/>
      <c r="GX128" s="11"/>
      <c r="GY128" s="11"/>
      <c r="GZ128" s="11"/>
      <c r="HA128" s="11"/>
      <c r="HB128" s="11"/>
      <c r="HC128" s="11"/>
      <c r="HD128" s="11"/>
      <c r="HE128" s="11"/>
      <c r="HF128" s="11"/>
      <c r="HG128" s="11"/>
      <c r="HH128" s="11"/>
      <c r="HI128" s="11"/>
      <c r="HJ128" s="11"/>
      <c r="HK128" s="11"/>
      <c r="HL128" s="11"/>
      <c r="HM128" s="11"/>
      <c r="HN128" s="11"/>
      <c r="HO128" s="11"/>
      <c r="HP128" s="11"/>
      <c r="HQ128" s="11"/>
    </row>
    <row r="129" spans="1:225" ht="12.5" x14ac:dyDescent="0.25">
      <c r="A129" s="1"/>
      <c r="B129" s="102">
        <v>678800</v>
      </c>
      <c r="C129" s="67" t="s">
        <v>55</v>
      </c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  <c r="EZ129" s="1"/>
      <c r="FA129" s="1"/>
      <c r="FB129" s="1"/>
      <c r="FC129" s="1"/>
      <c r="FD129" s="1"/>
      <c r="FE129" s="1"/>
      <c r="FF129" s="1"/>
      <c r="FG129" s="1"/>
      <c r="FH129" s="1"/>
      <c r="FI129" s="1"/>
      <c r="FJ129" s="1"/>
      <c r="FK129" s="1"/>
      <c r="FL129" s="1"/>
      <c r="FM129" s="1"/>
      <c r="FN129" s="1"/>
      <c r="FO129" s="1"/>
      <c r="FP129" s="1"/>
      <c r="FQ129" s="1"/>
      <c r="FR129" s="1"/>
      <c r="FS129" s="1"/>
      <c r="FT129" s="1"/>
      <c r="FU129" s="1"/>
      <c r="FV129" s="1"/>
      <c r="FW129" s="1"/>
      <c r="FX129" s="1"/>
      <c r="FY129" s="1"/>
      <c r="FZ129" s="1"/>
      <c r="GA129" s="1"/>
      <c r="GB129" s="1"/>
      <c r="GC129" s="1"/>
      <c r="GD129" s="1"/>
      <c r="GE129" s="1"/>
      <c r="GF129" s="1"/>
      <c r="GG129" s="1"/>
      <c r="GH129" s="1"/>
      <c r="GI129" s="1"/>
      <c r="GJ129" s="1"/>
      <c r="GK129" s="1"/>
      <c r="GL129" s="1"/>
      <c r="GM129" s="1"/>
      <c r="GN129" s="1"/>
      <c r="GO129" s="1"/>
      <c r="GP129" s="1"/>
      <c r="GQ129" s="1"/>
      <c r="GR129" s="1"/>
      <c r="GS129" s="1"/>
      <c r="GT129" s="1"/>
      <c r="GU129" s="1"/>
      <c r="GV129" s="1"/>
      <c r="GW129" s="1"/>
      <c r="GX129" s="1"/>
      <c r="GY129" s="1"/>
      <c r="GZ129" s="1"/>
      <c r="HA129" s="1"/>
      <c r="HB129" s="1"/>
      <c r="HC129" s="1"/>
      <c r="HD129" s="1"/>
      <c r="HE129" s="1"/>
      <c r="HF129" s="1"/>
      <c r="HG129" s="1"/>
      <c r="HH129" s="1"/>
      <c r="HI129" s="1"/>
      <c r="HJ129" s="1"/>
      <c r="HK129" s="1"/>
      <c r="HL129" s="1"/>
      <c r="HM129" s="1"/>
      <c r="HN129" s="1"/>
      <c r="HO129" s="1"/>
      <c r="HP129" s="1"/>
      <c r="HQ129" s="1"/>
    </row>
    <row r="130" spans="1:225" ht="12.5" x14ac:dyDescent="0.25">
      <c r="A130" s="1"/>
      <c r="B130" s="100"/>
      <c r="C130" s="101" t="s">
        <v>27</v>
      </c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/>
      <c r="FE130" s="1"/>
      <c r="FF130" s="1"/>
      <c r="FG130" s="1"/>
      <c r="FH130" s="1"/>
      <c r="FI130" s="1"/>
      <c r="FJ130" s="1"/>
      <c r="FK130" s="1"/>
      <c r="FL130" s="1"/>
      <c r="FM130" s="1"/>
      <c r="FN130" s="1"/>
      <c r="FO130" s="1"/>
      <c r="FP130" s="1"/>
      <c r="FQ130" s="1"/>
      <c r="FR130" s="1"/>
      <c r="FS130" s="1"/>
      <c r="FT130" s="1"/>
      <c r="FU130" s="1"/>
      <c r="FV130" s="1"/>
      <c r="FW130" s="1"/>
      <c r="FX130" s="1"/>
      <c r="FY130" s="1"/>
      <c r="FZ130" s="1"/>
      <c r="GA130" s="1"/>
      <c r="GB130" s="1"/>
      <c r="GC130" s="1"/>
      <c r="GD130" s="1"/>
      <c r="GE130" s="1"/>
      <c r="GF130" s="1"/>
      <c r="GG130" s="1"/>
      <c r="GH130" s="1"/>
      <c r="GI130" s="1"/>
      <c r="GJ130" s="1"/>
      <c r="GK130" s="1"/>
      <c r="GL130" s="1"/>
      <c r="GM130" s="1"/>
      <c r="GN130" s="1"/>
      <c r="GO130" s="1"/>
      <c r="GP130" s="1"/>
      <c r="GQ130" s="1"/>
      <c r="GR130" s="1"/>
      <c r="GS130" s="1"/>
      <c r="GT130" s="1"/>
      <c r="GU130" s="1"/>
      <c r="GV130" s="1"/>
      <c r="GW130" s="1"/>
      <c r="GX130" s="1"/>
      <c r="GY130" s="1"/>
      <c r="GZ130" s="1"/>
      <c r="HA130" s="1"/>
      <c r="HB130" s="1"/>
      <c r="HC130" s="1"/>
      <c r="HD130" s="1"/>
      <c r="HE130" s="1"/>
      <c r="HF130" s="1"/>
      <c r="HG130" s="1"/>
      <c r="HH130" s="1"/>
      <c r="HI130" s="1"/>
      <c r="HJ130" s="1"/>
      <c r="HK130" s="1"/>
      <c r="HL130" s="1"/>
      <c r="HM130" s="1"/>
      <c r="HN130" s="1"/>
      <c r="HO130" s="1"/>
      <c r="HP130" s="1"/>
      <c r="HQ130" s="1"/>
    </row>
    <row r="131" spans="1:225" s="82" customFormat="1" ht="12.5" x14ac:dyDescent="0.25">
      <c r="A131" s="11"/>
      <c r="B131" s="92">
        <v>681100</v>
      </c>
      <c r="C131" s="93" t="s">
        <v>151</v>
      </c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1"/>
      <c r="AY131" s="11"/>
      <c r="AZ131" s="11"/>
      <c r="BA131" s="11"/>
      <c r="BB131" s="11"/>
      <c r="BC131" s="11"/>
      <c r="BD131" s="11"/>
      <c r="BE131" s="11"/>
      <c r="BF131" s="11"/>
      <c r="BG131" s="11"/>
      <c r="BH131" s="11"/>
      <c r="BI131" s="11"/>
      <c r="BJ131" s="11"/>
      <c r="BK131" s="11"/>
      <c r="BL131" s="11"/>
      <c r="BM131" s="11"/>
      <c r="BN131" s="11"/>
      <c r="BO131" s="11"/>
      <c r="BP131" s="11"/>
      <c r="BQ131" s="11"/>
      <c r="BR131" s="11"/>
      <c r="BS131" s="11"/>
      <c r="BT131" s="11"/>
      <c r="BU131" s="11"/>
      <c r="BV131" s="11"/>
      <c r="BW131" s="11"/>
      <c r="BX131" s="11"/>
      <c r="BY131" s="11"/>
      <c r="BZ131" s="11"/>
      <c r="CA131" s="11"/>
      <c r="CB131" s="11"/>
      <c r="CC131" s="11"/>
      <c r="CD131" s="11"/>
      <c r="CE131" s="11"/>
      <c r="CF131" s="11"/>
      <c r="CG131" s="11"/>
      <c r="CH131" s="11"/>
      <c r="CI131" s="11"/>
      <c r="CJ131" s="11"/>
      <c r="CK131" s="11"/>
      <c r="CL131" s="11"/>
      <c r="CM131" s="11"/>
      <c r="CN131" s="11"/>
      <c r="CO131" s="11"/>
      <c r="CP131" s="11"/>
      <c r="CQ131" s="11"/>
      <c r="CR131" s="11"/>
      <c r="CS131" s="11"/>
      <c r="CT131" s="11"/>
      <c r="CU131" s="11"/>
      <c r="CV131" s="11"/>
      <c r="CW131" s="11"/>
      <c r="CX131" s="11"/>
      <c r="CY131" s="11"/>
      <c r="CZ131" s="11"/>
      <c r="DA131" s="11"/>
      <c r="DB131" s="11"/>
      <c r="DC131" s="11"/>
      <c r="DD131" s="11"/>
      <c r="DE131" s="11"/>
      <c r="DF131" s="11"/>
      <c r="DG131" s="11"/>
      <c r="DH131" s="11"/>
      <c r="DI131" s="11"/>
      <c r="DJ131" s="11"/>
      <c r="DK131" s="11"/>
      <c r="DL131" s="11"/>
      <c r="DM131" s="11"/>
      <c r="DN131" s="11"/>
      <c r="DO131" s="11"/>
      <c r="DP131" s="11"/>
      <c r="DQ131" s="11"/>
      <c r="DR131" s="11"/>
      <c r="DS131" s="11"/>
      <c r="DT131" s="11"/>
      <c r="DU131" s="11"/>
      <c r="DV131" s="11"/>
      <c r="DW131" s="11"/>
      <c r="DX131" s="11"/>
      <c r="DY131" s="11"/>
      <c r="DZ131" s="11"/>
      <c r="EA131" s="11"/>
      <c r="EB131" s="11"/>
      <c r="EC131" s="11"/>
      <c r="ED131" s="11"/>
      <c r="EE131" s="11"/>
      <c r="EF131" s="11"/>
      <c r="EG131" s="11"/>
      <c r="EH131" s="11"/>
      <c r="EI131" s="11"/>
      <c r="EJ131" s="11"/>
      <c r="EK131" s="11"/>
      <c r="EL131" s="11"/>
      <c r="EM131" s="11"/>
      <c r="EN131" s="11"/>
      <c r="EO131" s="11"/>
      <c r="EP131" s="11"/>
      <c r="EQ131" s="11"/>
      <c r="ER131" s="11"/>
      <c r="ES131" s="11"/>
      <c r="ET131" s="11"/>
      <c r="EU131" s="11"/>
      <c r="EV131" s="11"/>
      <c r="EW131" s="11"/>
      <c r="EX131" s="11"/>
      <c r="EY131" s="11"/>
      <c r="EZ131" s="11"/>
      <c r="FA131" s="11"/>
      <c r="FB131" s="11"/>
      <c r="FC131" s="11"/>
      <c r="FD131" s="11"/>
      <c r="FE131" s="11"/>
      <c r="FF131" s="11"/>
      <c r="FG131" s="11"/>
      <c r="FH131" s="11"/>
      <c r="FI131" s="11"/>
      <c r="FJ131" s="11"/>
      <c r="FK131" s="11"/>
      <c r="FL131" s="11"/>
      <c r="FM131" s="11"/>
      <c r="FN131" s="11"/>
      <c r="FO131" s="11"/>
      <c r="FP131" s="11"/>
      <c r="FQ131" s="11"/>
      <c r="FR131" s="11"/>
      <c r="FS131" s="11"/>
      <c r="FT131" s="11"/>
      <c r="FU131" s="11"/>
      <c r="FV131" s="11"/>
      <c r="FW131" s="11"/>
      <c r="FX131" s="11"/>
      <c r="FY131" s="11"/>
      <c r="FZ131" s="11"/>
      <c r="GA131" s="11"/>
      <c r="GB131" s="11"/>
      <c r="GC131" s="11"/>
      <c r="GD131" s="11"/>
      <c r="GE131" s="11"/>
      <c r="GF131" s="11"/>
      <c r="GG131" s="11"/>
      <c r="GH131" s="11"/>
      <c r="GI131" s="11"/>
      <c r="GJ131" s="11"/>
      <c r="GK131" s="11"/>
      <c r="GL131" s="11"/>
      <c r="GM131" s="11"/>
      <c r="GN131" s="11"/>
      <c r="GO131" s="11"/>
      <c r="GP131" s="11"/>
      <c r="GQ131" s="11"/>
      <c r="GR131" s="11"/>
      <c r="GS131" s="11"/>
      <c r="GT131" s="11"/>
      <c r="GU131" s="11"/>
      <c r="GV131" s="11"/>
      <c r="GW131" s="11"/>
      <c r="GX131" s="11"/>
      <c r="GY131" s="11"/>
      <c r="GZ131" s="11"/>
      <c r="HA131" s="11"/>
      <c r="HB131" s="11"/>
      <c r="HC131" s="11"/>
      <c r="HD131" s="11"/>
      <c r="HE131" s="11"/>
      <c r="HF131" s="11"/>
      <c r="HG131" s="11"/>
      <c r="HH131" s="11"/>
      <c r="HI131" s="11"/>
      <c r="HJ131" s="11"/>
      <c r="HK131" s="11"/>
      <c r="HL131" s="11"/>
      <c r="HM131" s="11"/>
      <c r="HN131" s="11"/>
      <c r="HO131" s="11"/>
      <c r="HP131" s="11"/>
      <c r="HQ131" s="11"/>
    </row>
    <row r="132" spans="1:225" s="82" customFormat="1" ht="12.5" x14ac:dyDescent="0.25">
      <c r="A132" s="11"/>
      <c r="B132" s="92">
        <v>681730</v>
      </c>
      <c r="C132" s="93" t="s">
        <v>152</v>
      </c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  <c r="AZ132" s="11"/>
      <c r="BA132" s="11"/>
      <c r="BB132" s="11"/>
      <c r="BC132" s="11"/>
      <c r="BD132" s="11"/>
      <c r="BE132" s="11"/>
      <c r="BF132" s="11"/>
      <c r="BG132" s="11"/>
      <c r="BH132" s="11"/>
      <c r="BI132" s="11"/>
      <c r="BJ132" s="11"/>
      <c r="BK132" s="11"/>
      <c r="BL132" s="11"/>
      <c r="BM132" s="11"/>
      <c r="BN132" s="11"/>
      <c r="BO132" s="11"/>
      <c r="BP132" s="11"/>
      <c r="BQ132" s="11"/>
      <c r="BR132" s="11"/>
      <c r="BS132" s="11"/>
      <c r="BT132" s="11"/>
      <c r="BU132" s="11"/>
      <c r="BV132" s="11"/>
      <c r="BW132" s="11"/>
      <c r="BX132" s="11"/>
      <c r="BY132" s="11"/>
      <c r="BZ132" s="11"/>
      <c r="CA132" s="11"/>
      <c r="CB132" s="11"/>
      <c r="CC132" s="11"/>
      <c r="CD132" s="11"/>
      <c r="CE132" s="11"/>
      <c r="CF132" s="11"/>
      <c r="CG132" s="11"/>
      <c r="CH132" s="11"/>
      <c r="CI132" s="11"/>
      <c r="CJ132" s="11"/>
      <c r="CK132" s="11"/>
      <c r="CL132" s="11"/>
      <c r="CM132" s="11"/>
      <c r="CN132" s="11"/>
      <c r="CO132" s="11"/>
      <c r="CP132" s="11"/>
      <c r="CQ132" s="11"/>
      <c r="CR132" s="11"/>
      <c r="CS132" s="11"/>
      <c r="CT132" s="11"/>
      <c r="CU132" s="11"/>
      <c r="CV132" s="11"/>
      <c r="CW132" s="11"/>
      <c r="CX132" s="11"/>
      <c r="CY132" s="11"/>
      <c r="CZ132" s="11"/>
      <c r="DA132" s="11"/>
      <c r="DB132" s="11"/>
      <c r="DC132" s="11"/>
      <c r="DD132" s="11"/>
      <c r="DE132" s="11"/>
      <c r="DF132" s="11"/>
      <c r="DG132" s="11"/>
      <c r="DH132" s="11"/>
      <c r="DI132" s="11"/>
      <c r="DJ132" s="11"/>
      <c r="DK132" s="11"/>
      <c r="DL132" s="11"/>
      <c r="DM132" s="11"/>
      <c r="DN132" s="11"/>
      <c r="DO132" s="11"/>
      <c r="DP132" s="11"/>
      <c r="DQ132" s="11"/>
      <c r="DR132" s="11"/>
      <c r="DS132" s="11"/>
      <c r="DT132" s="11"/>
      <c r="DU132" s="11"/>
      <c r="DV132" s="11"/>
      <c r="DW132" s="11"/>
      <c r="DX132" s="11"/>
      <c r="DY132" s="11"/>
      <c r="DZ132" s="11"/>
      <c r="EA132" s="11"/>
      <c r="EB132" s="11"/>
      <c r="EC132" s="11"/>
      <c r="ED132" s="11"/>
      <c r="EE132" s="11"/>
      <c r="EF132" s="11"/>
      <c r="EG132" s="11"/>
      <c r="EH132" s="11"/>
      <c r="EI132" s="11"/>
      <c r="EJ132" s="11"/>
      <c r="EK132" s="11"/>
      <c r="EL132" s="11"/>
      <c r="EM132" s="11"/>
      <c r="EN132" s="11"/>
      <c r="EO132" s="11"/>
      <c r="EP132" s="11"/>
      <c r="EQ132" s="11"/>
      <c r="ER132" s="11"/>
      <c r="ES132" s="11"/>
      <c r="ET132" s="11"/>
      <c r="EU132" s="11"/>
      <c r="EV132" s="11"/>
      <c r="EW132" s="11"/>
      <c r="EX132" s="11"/>
      <c r="EY132" s="11"/>
      <c r="EZ132" s="11"/>
      <c r="FA132" s="11"/>
      <c r="FB132" s="11"/>
      <c r="FC132" s="11"/>
      <c r="FD132" s="11"/>
      <c r="FE132" s="11"/>
      <c r="FF132" s="11"/>
      <c r="FG132" s="11"/>
      <c r="FH132" s="11"/>
      <c r="FI132" s="11"/>
      <c r="FJ132" s="11"/>
      <c r="FK132" s="11"/>
      <c r="FL132" s="11"/>
      <c r="FM132" s="11"/>
      <c r="FN132" s="11"/>
      <c r="FO132" s="11"/>
      <c r="FP132" s="11"/>
      <c r="FQ132" s="11"/>
      <c r="FR132" s="11"/>
      <c r="FS132" s="11"/>
      <c r="FT132" s="11"/>
      <c r="FU132" s="11"/>
      <c r="FV132" s="11"/>
      <c r="FW132" s="11"/>
      <c r="FX132" s="11"/>
      <c r="FY132" s="11"/>
      <c r="FZ132" s="11"/>
      <c r="GA132" s="11"/>
      <c r="GB132" s="11"/>
      <c r="GC132" s="11"/>
      <c r="GD132" s="11"/>
      <c r="GE132" s="11"/>
      <c r="GF132" s="11"/>
      <c r="GG132" s="11"/>
      <c r="GH132" s="11"/>
      <c r="GI132" s="11"/>
      <c r="GJ132" s="11"/>
      <c r="GK132" s="11"/>
      <c r="GL132" s="11"/>
      <c r="GM132" s="11"/>
      <c r="GN132" s="11"/>
      <c r="GO132" s="11"/>
      <c r="GP132" s="11"/>
      <c r="GQ132" s="11"/>
      <c r="GR132" s="11"/>
      <c r="GS132" s="11"/>
      <c r="GT132" s="11"/>
      <c r="GU132" s="11"/>
      <c r="GV132" s="11"/>
      <c r="GW132" s="11"/>
      <c r="GX132" s="11"/>
      <c r="GY132" s="11"/>
      <c r="GZ132" s="11"/>
      <c r="HA132" s="11"/>
      <c r="HB132" s="11"/>
      <c r="HC132" s="11"/>
      <c r="HD132" s="11"/>
      <c r="HE132" s="11"/>
      <c r="HF132" s="11"/>
      <c r="HG132" s="11"/>
      <c r="HH132" s="11"/>
      <c r="HI132" s="11"/>
      <c r="HJ132" s="11"/>
      <c r="HK132" s="11"/>
      <c r="HL132" s="11"/>
      <c r="HM132" s="11"/>
      <c r="HN132" s="11"/>
      <c r="HO132" s="11"/>
      <c r="HP132" s="11"/>
      <c r="HQ132" s="11"/>
    </row>
    <row r="133" spans="1:225" ht="12.5" x14ac:dyDescent="0.25">
      <c r="A133" s="1"/>
      <c r="B133" s="100"/>
      <c r="C133" s="101" t="s">
        <v>56</v>
      </c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  <c r="FC133" s="1"/>
      <c r="FD133" s="1"/>
      <c r="FE133" s="1"/>
      <c r="FF133" s="1"/>
      <c r="FG133" s="1"/>
      <c r="FH133" s="1"/>
      <c r="FI133" s="1"/>
      <c r="FJ133" s="1"/>
      <c r="FK133" s="1"/>
      <c r="FL133" s="1"/>
      <c r="FM133" s="1"/>
      <c r="FN133" s="1"/>
      <c r="FO133" s="1"/>
      <c r="FP133" s="1"/>
      <c r="FQ133" s="1"/>
      <c r="FR133" s="1"/>
      <c r="FS133" s="1"/>
      <c r="FT133" s="1"/>
      <c r="FU133" s="1"/>
      <c r="FV133" s="1"/>
      <c r="FW133" s="1"/>
      <c r="FX133" s="1"/>
      <c r="FY133" s="1"/>
      <c r="FZ133" s="1"/>
      <c r="GA133" s="1"/>
      <c r="GB133" s="1"/>
      <c r="GC133" s="1"/>
      <c r="GD133" s="1"/>
      <c r="GE133" s="1"/>
      <c r="GF133" s="1"/>
      <c r="GG133" s="1"/>
      <c r="GH133" s="1"/>
      <c r="GI133" s="1"/>
      <c r="GJ133" s="1"/>
      <c r="GK133" s="1"/>
      <c r="GL133" s="1"/>
      <c r="GM133" s="1"/>
      <c r="GN133" s="1"/>
      <c r="GO133" s="1"/>
      <c r="GP133" s="1"/>
      <c r="GQ133" s="1"/>
      <c r="GR133" s="1"/>
      <c r="GS133" s="1"/>
      <c r="GT133" s="1"/>
      <c r="GU133" s="1"/>
      <c r="GV133" s="1"/>
      <c r="GW133" s="1"/>
      <c r="GX133" s="1"/>
      <c r="GY133" s="1"/>
      <c r="GZ133" s="1"/>
      <c r="HA133" s="1"/>
      <c r="HB133" s="1"/>
      <c r="HC133" s="1"/>
      <c r="HD133" s="1"/>
      <c r="HE133" s="1"/>
      <c r="HF133" s="1"/>
      <c r="HG133" s="1"/>
      <c r="HH133" s="1"/>
      <c r="HI133" s="1"/>
      <c r="HJ133" s="1"/>
      <c r="HK133" s="1"/>
      <c r="HL133" s="1"/>
      <c r="HM133" s="1"/>
      <c r="HN133" s="1"/>
      <c r="HO133" s="1"/>
      <c r="HP133" s="1"/>
      <c r="HQ133" s="1"/>
    </row>
    <row r="134" spans="1:225" ht="12.5" x14ac:dyDescent="0.25">
      <c r="A134" s="1"/>
      <c r="B134" s="96">
        <v>699000</v>
      </c>
      <c r="C134" s="97" t="s">
        <v>153</v>
      </c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  <c r="EU134" s="1"/>
      <c r="EV134" s="1"/>
      <c r="EW134" s="1"/>
      <c r="EX134" s="1"/>
      <c r="EY134" s="1"/>
      <c r="EZ134" s="1"/>
      <c r="FA134" s="1"/>
      <c r="FB134" s="1"/>
      <c r="FC134" s="1"/>
      <c r="FD134" s="1"/>
      <c r="FE134" s="1"/>
      <c r="FF134" s="1"/>
      <c r="FG134" s="1"/>
      <c r="FH134" s="1"/>
      <c r="FI134" s="1"/>
      <c r="FJ134" s="1"/>
      <c r="FK134" s="1"/>
      <c r="FL134" s="1"/>
      <c r="FM134" s="1"/>
      <c r="FN134" s="1"/>
      <c r="FO134" s="1"/>
      <c r="FP134" s="1"/>
      <c r="FQ134" s="1"/>
      <c r="FR134" s="1"/>
      <c r="FS134" s="1"/>
      <c r="FT134" s="1"/>
      <c r="FU134" s="1"/>
      <c r="FV134" s="1"/>
      <c r="FW134" s="1"/>
      <c r="FX134" s="1"/>
      <c r="FY134" s="1"/>
      <c r="FZ134" s="1"/>
      <c r="GA134" s="1"/>
      <c r="GB134" s="1"/>
      <c r="GC134" s="1"/>
      <c r="GD134" s="1"/>
      <c r="GE134" s="1"/>
      <c r="GF134" s="1"/>
      <c r="GG134" s="1"/>
      <c r="GH134" s="1"/>
      <c r="GI134" s="1"/>
      <c r="GJ134" s="1"/>
      <c r="GK134" s="1"/>
      <c r="GL134" s="1"/>
      <c r="GM134" s="1"/>
      <c r="GN134" s="1"/>
      <c r="GO134" s="1"/>
      <c r="GP134" s="1"/>
      <c r="GQ134" s="1"/>
      <c r="GR134" s="1"/>
      <c r="GS134" s="1"/>
      <c r="GT134" s="1"/>
      <c r="GU134" s="1"/>
      <c r="GV134" s="1"/>
      <c r="GW134" s="1"/>
      <c r="GX134" s="1"/>
      <c r="GY134" s="1"/>
      <c r="GZ134" s="1"/>
      <c r="HA134" s="1"/>
      <c r="HB134" s="1"/>
      <c r="HC134" s="1"/>
      <c r="HD134" s="1"/>
      <c r="HE134" s="1"/>
      <c r="HF134" s="1"/>
      <c r="HG134" s="1"/>
      <c r="HH134" s="1"/>
      <c r="HI134" s="1"/>
      <c r="HJ134" s="1"/>
      <c r="HK134" s="1"/>
      <c r="HL134" s="1"/>
      <c r="HM134" s="1"/>
      <c r="HN134" s="1"/>
      <c r="HO134" s="1"/>
      <c r="HP134" s="1"/>
      <c r="HQ134" s="1"/>
    </row>
    <row r="135" spans="1:225" ht="13" x14ac:dyDescent="0.3">
      <c r="A135" s="1"/>
      <c r="B135" s="9"/>
      <c r="C135" s="4" t="s">
        <v>28</v>
      </c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1"/>
      <c r="EW135" s="1"/>
      <c r="EX135" s="1"/>
      <c r="EY135" s="1"/>
      <c r="EZ135" s="1"/>
      <c r="FA135" s="1"/>
      <c r="FB135" s="1"/>
      <c r="FC135" s="1"/>
      <c r="FD135" s="1"/>
      <c r="FE135" s="1"/>
      <c r="FF135" s="1"/>
      <c r="FG135" s="1"/>
      <c r="FH135" s="1"/>
      <c r="FI135" s="1"/>
      <c r="FJ135" s="1"/>
      <c r="FK135" s="1"/>
      <c r="FL135" s="1"/>
      <c r="FM135" s="1"/>
      <c r="FN135" s="1"/>
      <c r="FO135" s="1"/>
      <c r="FP135" s="1"/>
      <c r="FQ135" s="1"/>
      <c r="FR135" s="1"/>
      <c r="FS135" s="1"/>
      <c r="FT135" s="1"/>
      <c r="FU135" s="1"/>
      <c r="FV135" s="1"/>
      <c r="FW135" s="1"/>
      <c r="FX135" s="1"/>
      <c r="FY135" s="1"/>
      <c r="FZ135" s="1"/>
      <c r="GA135" s="1"/>
      <c r="GB135" s="1"/>
      <c r="GC135" s="1"/>
      <c r="GD135" s="1"/>
      <c r="GE135" s="1"/>
      <c r="GF135" s="1"/>
      <c r="GG135" s="1"/>
      <c r="GH135" s="1"/>
      <c r="GI135" s="1"/>
      <c r="GJ135" s="1"/>
      <c r="GK135" s="1"/>
      <c r="GL135" s="1"/>
      <c r="GM135" s="1"/>
      <c r="GN135" s="1"/>
      <c r="GO135" s="1"/>
      <c r="GP135" s="1"/>
      <c r="GQ135" s="1"/>
      <c r="GR135" s="1"/>
      <c r="GS135" s="1"/>
      <c r="GT135" s="1"/>
      <c r="GU135" s="1"/>
      <c r="GV135" s="1"/>
      <c r="GW135" s="1"/>
      <c r="GX135" s="1"/>
      <c r="GY135" s="1"/>
      <c r="GZ135" s="1"/>
      <c r="HA135" s="1"/>
      <c r="HB135" s="1"/>
      <c r="HC135" s="1"/>
      <c r="HD135" s="1"/>
      <c r="HE135" s="1"/>
      <c r="HF135" s="1"/>
      <c r="HG135" s="1"/>
      <c r="HH135" s="1"/>
      <c r="HI135" s="1"/>
      <c r="HJ135" s="1"/>
      <c r="HK135" s="1"/>
      <c r="HL135" s="1"/>
      <c r="HM135" s="1"/>
      <c r="HN135" s="1"/>
      <c r="HO135" s="1"/>
      <c r="HP135" s="1"/>
      <c r="HQ135" s="1"/>
    </row>
    <row r="136" spans="1:225" ht="12.5" x14ac:dyDescent="0.25">
      <c r="A136" s="1"/>
      <c r="B136" s="5"/>
      <c r="C136" s="6" t="s">
        <v>58</v>
      </c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  <c r="EQ136" s="1"/>
      <c r="ER136" s="1"/>
      <c r="ES136" s="1"/>
      <c r="ET136" s="1"/>
      <c r="EU136" s="1"/>
      <c r="EV136" s="1"/>
      <c r="EW136" s="1"/>
      <c r="EX136" s="1"/>
      <c r="EY136" s="1"/>
      <c r="EZ136" s="1"/>
      <c r="FA136" s="1"/>
      <c r="FB136" s="1"/>
      <c r="FC136" s="1"/>
      <c r="FD136" s="1"/>
      <c r="FE136" s="1"/>
      <c r="FF136" s="1"/>
      <c r="FG136" s="1"/>
      <c r="FH136" s="1"/>
      <c r="FI136" s="1"/>
      <c r="FJ136" s="1"/>
      <c r="FK136" s="1"/>
      <c r="FL136" s="1"/>
      <c r="FM136" s="1"/>
      <c r="FN136" s="1"/>
      <c r="FO136" s="1"/>
      <c r="FP136" s="1"/>
      <c r="FQ136" s="1"/>
      <c r="FR136" s="1"/>
      <c r="FS136" s="1"/>
      <c r="FT136" s="1"/>
      <c r="FU136" s="1"/>
      <c r="FV136" s="1"/>
      <c r="FW136" s="1"/>
      <c r="FX136" s="1"/>
      <c r="FY136" s="1"/>
      <c r="FZ136" s="1"/>
      <c r="GA136" s="1"/>
      <c r="GB136" s="1"/>
      <c r="GC136" s="1"/>
      <c r="GD136" s="1"/>
      <c r="GE136" s="1"/>
      <c r="GF136" s="1"/>
      <c r="GG136" s="1"/>
      <c r="GH136" s="1"/>
      <c r="GI136" s="1"/>
      <c r="GJ136" s="1"/>
      <c r="GK136" s="1"/>
      <c r="GL136" s="1"/>
      <c r="GM136" s="1"/>
      <c r="GN136" s="1"/>
      <c r="GO136" s="1"/>
      <c r="GP136" s="1"/>
      <c r="GQ136" s="1"/>
      <c r="GR136" s="1"/>
      <c r="GS136" s="1"/>
      <c r="GT136" s="1"/>
      <c r="GU136" s="1"/>
      <c r="GV136" s="1"/>
      <c r="GW136" s="1"/>
      <c r="GX136" s="1"/>
      <c r="GY136" s="1"/>
      <c r="GZ136" s="1"/>
      <c r="HA136" s="1"/>
      <c r="HB136" s="1"/>
      <c r="HC136" s="1"/>
      <c r="HD136" s="1"/>
      <c r="HE136" s="1"/>
      <c r="HF136" s="1"/>
      <c r="HG136" s="1"/>
      <c r="HH136" s="1"/>
      <c r="HI136" s="1"/>
      <c r="HJ136" s="1"/>
      <c r="HK136" s="1"/>
      <c r="HL136" s="1"/>
      <c r="HM136" s="1"/>
      <c r="HN136" s="1"/>
      <c r="HO136" s="1"/>
      <c r="HP136" s="1"/>
      <c r="HQ136" s="1"/>
    </row>
    <row r="137" spans="1:225" ht="12.5" x14ac:dyDescent="0.25">
      <c r="A137" s="1"/>
      <c r="B137" s="7">
        <v>707000</v>
      </c>
      <c r="C137" s="8" t="s">
        <v>185</v>
      </c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  <c r="EQ137" s="1"/>
      <c r="ER137" s="1"/>
      <c r="ES137" s="1"/>
      <c r="ET137" s="1"/>
      <c r="EU137" s="1"/>
      <c r="EV137" s="1"/>
      <c r="EW137" s="1"/>
      <c r="EX137" s="1"/>
      <c r="EY137" s="1"/>
      <c r="EZ137" s="1"/>
      <c r="FA137" s="1"/>
      <c r="FB137" s="1"/>
      <c r="FC137" s="1"/>
      <c r="FD137" s="1"/>
      <c r="FE137" s="1"/>
      <c r="FF137" s="1"/>
      <c r="FG137" s="1"/>
      <c r="FH137" s="1"/>
      <c r="FI137" s="1"/>
      <c r="FJ137" s="1"/>
      <c r="FK137" s="1"/>
      <c r="FL137" s="1"/>
      <c r="FM137" s="1"/>
      <c r="FN137" s="1"/>
      <c r="FO137" s="1"/>
      <c r="FP137" s="1"/>
      <c r="FQ137" s="1"/>
      <c r="FR137" s="1"/>
      <c r="FS137" s="1"/>
      <c r="FT137" s="1"/>
      <c r="FU137" s="1"/>
      <c r="FV137" s="1"/>
      <c r="FW137" s="1"/>
      <c r="FX137" s="1"/>
      <c r="FY137" s="1"/>
      <c r="FZ137" s="1"/>
      <c r="GA137" s="1"/>
      <c r="GB137" s="1"/>
      <c r="GC137" s="1"/>
      <c r="GD137" s="1"/>
      <c r="GE137" s="1"/>
      <c r="GF137" s="1"/>
      <c r="GG137" s="1"/>
      <c r="GH137" s="1"/>
      <c r="GI137" s="1"/>
      <c r="GJ137" s="1"/>
      <c r="GK137" s="1"/>
      <c r="GL137" s="1"/>
      <c r="GM137" s="1"/>
      <c r="GN137" s="1"/>
      <c r="GO137" s="1"/>
      <c r="GP137" s="1"/>
      <c r="GQ137" s="1"/>
      <c r="GR137" s="1"/>
      <c r="GS137" s="1"/>
      <c r="GT137" s="1"/>
      <c r="GU137" s="1"/>
      <c r="GV137" s="1"/>
      <c r="GW137" s="1"/>
      <c r="GX137" s="1"/>
      <c r="GY137" s="1"/>
      <c r="GZ137" s="1"/>
      <c r="HA137" s="1"/>
      <c r="HB137" s="1"/>
      <c r="HC137" s="1"/>
      <c r="HD137" s="1"/>
      <c r="HE137" s="1"/>
      <c r="HF137" s="1"/>
      <c r="HG137" s="1"/>
      <c r="HH137" s="1"/>
      <c r="HI137" s="1"/>
      <c r="HJ137" s="1"/>
      <c r="HK137" s="1"/>
      <c r="HL137" s="1"/>
      <c r="HM137" s="1"/>
      <c r="HN137" s="1"/>
      <c r="HO137" s="1"/>
      <c r="HP137" s="1"/>
      <c r="HQ137" s="1"/>
    </row>
    <row r="138" spans="1:225" ht="12.5" x14ac:dyDescent="0.25">
      <c r="A138" s="1"/>
      <c r="B138" s="7">
        <v>708300</v>
      </c>
      <c r="C138" s="8" t="s">
        <v>154</v>
      </c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  <c r="FD138" s="1"/>
      <c r="FE138" s="1"/>
      <c r="FF138" s="1"/>
      <c r="FG138" s="1"/>
      <c r="FH138" s="1"/>
      <c r="FI138" s="1"/>
      <c r="FJ138" s="1"/>
      <c r="FK138" s="1"/>
      <c r="FL138" s="1"/>
      <c r="FM138" s="1"/>
      <c r="FN138" s="1"/>
      <c r="FO138" s="1"/>
      <c r="FP138" s="1"/>
      <c r="FQ138" s="1"/>
      <c r="FR138" s="1"/>
      <c r="FS138" s="1"/>
      <c r="FT138" s="1"/>
      <c r="FU138" s="1"/>
      <c r="FV138" s="1"/>
      <c r="FW138" s="1"/>
      <c r="FX138" s="1"/>
      <c r="FY138" s="1"/>
      <c r="FZ138" s="1"/>
      <c r="GA138" s="1"/>
      <c r="GB138" s="1"/>
      <c r="GC138" s="1"/>
      <c r="GD138" s="1"/>
      <c r="GE138" s="1"/>
      <c r="GF138" s="1"/>
      <c r="GG138" s="1"/>
      <c r="GH138" s="1"/>
      <c r="GI138" s="1"/>
      <c r="GJ138" s="1"/>
      <c r="GK138" s="1"/>
      <c r="GL138" s="1"/>
      <c r="GM138" s="1"/>
      <c r="GN138" s="1"/>
      <c r="GO138" s="1"/>
      <c r="GP138" s="1"/>
      <c r="GQ138" s="1"/>
      <c r="GR138" s="1"/>
      <c r="GS138" s="1"/>
      <c r="GT138" s="1"/>
      <c r="GU138" s="1"/>
      <c r="GV138" s="1"/>
      <c r="GW138" s="1"/>
      <c r="GX138" s="1"/>
      <c r="GY138" s="1"/>
      <c r="GZ138" s="1"/>
      <c r="HA138" s="1"/>
      <c r="HB138" s="1"/>
      <c r="HC138" s="1"/>
      <c r="HD138" s="1"/>
      <c r="HE138" s="1"/>
      <c r="HF138" s="1"/>
      <c r="HG138" s="1"/>
      <c r="HH138" s="1"/>
      <c r="HI138" s="1"/>
      <c r="HJ138" s="1"/>
      <c r="HK138" s="1"/>
      <c r="HL138" s="1"/>
      <c r="HM138" s="1"/>
      <c r="HN138" s="1"/>
      <c r="HO138" s="1"/>
      <c r="HP138" s="1"/>
      <c r="HQ138" s="1"/>
    </row>
    <row r="139" spans="1:225" ht="12.5" x14ac:dyDescent="0.25">
      <c r="A139" s="1"/>
      <c r="B139" s="5"/>
      <c r="C139" s="6" t="s">
        <v>59</v>
      </c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Q139" s="1"/>
      <c r="ER139" s="1"/>
      <c r="ES139" s="1"/>
      <c r="ET139" s="1"/>
      <c r="EU139" s="1"/>
      <c r="EV139" s="1"/>
      <c r="EW139" s="1"/>
      <c r="EX139" s="1"/>
      <c r="EY139" s="1"/>
      <c r="EZ139" s="1"/>
      <c r="FA139" s="1"/>
      <c r="FB139" s="1"/>
      <c r="FC139" s="1"/>
      <c r="FD139" s="1"/>
      <c r="FE139" s="1"/>
      <c r="FF139" s="1"/>
      <c r="FG139" s="1"/>
      <c r="FH139" s="1"/>
      <c r="FI139" s="1"/>
      <c r="FJ139" s="1"/>
      <c r="FK139" s="1"/>
      <c r="FL139" s="1"/>
      <c r="FM139" s="1"/>
      <c r="FN139" s="1"/>
      <c r="FO139" s="1"/>
      <c r="FP139" s="1"/>
      <c r="FQ139" s="1"/>
      <c r="FR139" s="1"/>
      <c r="FS139" s="1"/>
      <c r="FT139" s="1"/>
      <c r="FU139" s="1"/>
      <c r="FV139" s="1"/>
      <c r="FW139" s="1"/>
      <c r="FX139" s="1"/>
      <c r="FY139" s="1"/>
      <c r="FZ139" s="1"/>
      <c r="GA139" s="1"/>
      <c r="GB139" s="1"/>
      <c r="GC139" s="1"/>
      <c r="GD139" s="1"/>
      <c r="GE139" s="1"/>
      <c r="GF139" s="1"/>
      <c r="GG139" s="1"/>
      <c r="GH139" s="1"/>
      <c r="GI139" s="1"/>
      <c r="GJ139" s="1"/>
      <c r="GK139" s="1"/>
      <c r="GL139" s="1"/>
      <c r="GM139" s="1"/>
      <c r="GN139" s="1"/>
      <c r="GO139" s="1"/>
      <c r="GP139" s="1"/>
      <c r="GQ139" s="1"/>
      <c r="GR139" s="1"/>
      <c r="GS139" s="1"/>
      <c r="GT139" s="1"/>
      <c r="GU139" s="1"/>
      <c r="GV139" s="1"/>
      <c r="GW139" s="1"/>
      <c r="GX139" s="1"/>
      <c r="GY139" s="1"/>
      <c r="GZ139" s="1"/>
      <c r="HA139" s="1"/>
      <c r="HB139" s="1"/>
      <c r="HC139" s="1"/>
      <c r="HD139" s="1"/>
      <c r="HE139" s="1"/>
      <c r="HF139" s="1"/>
      <c r="HG139" s="1"/>
      <c r="HH139" s="1"/>
      <c r="HI139" s="1"/>
      <c r="HJ139" s="1"/>
      <c r="HK139" s="1"/>
      <c r="HL139" s="1"/>
      <c r="HM139" s="1"/>
      <c r="HN139" s="1"/>
      <c r="HO139" s="1"/>
      <c r="HP139" s="1"/>
      <c r="HQ139" s="1"/>
    </row>
    <row r="140" spans="1:225" ht="12.5" x14ac:dyDescent="0.25">
      <c r="A140" s="1"/>
      <c r="B140" s="98">
        <v>741000</v>
      </c>
      <c r="C140" s="99" t="s">
        <v>60</v>
      </c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  <c r="EP140" s="1"/>
      <c r="EQ140" s="1"/>
      <c r="ER140" s="1"/>
      <c r="ES140" s="1"/>
      <c r="ET140" s="1"/>
      <c r="EU140" s="1"/>
      <c r="EV140" s="1"/>
      <c r="EW140" s="1"/>
      <c r="EX140" s="1"/>
      <c r="EY140" s="1"/>
      <c r="EZ140" s="1"/>
      <c r="FA140" s="1"/>
      <c r="FB140" s="1"/>
      <c r="FC140" s="1"/>
      <c r="FD140" s="1"/>
      <c r="FE140" s="1"/>
      <c r="FF140" s="1"/>
      <c r="FG140" s="1"/>
      <c r="FH140" s="1"/>
      <c r="FI140" s="1"/>
      <c r="FJ140" s="1"/>
      <c r="FK140" s="1"/>
      <c r="FL140" s="1"/>
      <c r="FM140" s="1"/>
      <c r="FN140" s="1"/>
      <c r="FO140" s="1"/>
      <c r="FP140" s="1"/>
      <c r="FQ140" s="1"/>
      <c r="FR140" s="1"/>
      <c r="FS140" s="1"/>
      <c r="FT140" s="1"/>
      <c r="FU140" s="1"/>
      <c r="FV140" s="1"/>
      <c r="FW140" s="1"/>
      <c r="FX140" s="1"/>
      <c r="FY140" s="1"/>
      <c r="FZ140" s="1"/>
      <c r="GA140" s="1"/>
      <c r="GB140" s="1"/>
      <c r="GC140" s="1"/>
      <c r="GD140" s="1"/>
      <c r="GE140" s="1"/>
      <c r="GF140" s="1"/>
      <c r="GG140" s="1"/>
      <c r="GH140" s="1"/>
      <c r="GI140" s="1"/>
      <c r="GJ140" s="1"/>
      <c r="GK140" s="1"/>
      <c r="GL140" s="1"/>
      <c r="GM140" s="1"/>
      <c r="GN140" s="1"/>
      <c r="GO140" s="1"/>
      <c r="GP140" s="1"/>
      <c r="GQ140" s="1"/>
      <c r="GR140" s="1"/>
      <c r="GS140" s="1"/>
      <c r="GT140" s="1"/>
      <c r="GU140" s="1"/>
      <c r="GV140" s="1"/>
      <c r="GW140" s="1"/>
      <c r="GX140" s="1"/>
      <c r="GY140" s="1"/>
      <c r="GZ140" s="1"/>
      <c r="HA140" s="1"/>
      <c r="HB140" s="1"/>
      <c r="HC140" s="1"/>
      <c r="HD140" s="1"/>
      <c r="HE140" s="1"/>
      <c r="HF140" s="1"/>
      <c r="HG140" s="1"/>
      <c r="HH140" s="1"/>
      <c r="HI140" s="1"/>
      <c r="HJ140" s="1"/>
      <c r="HK140" s="1"/>
      <c r="HL140" s="1"/>
      <c r="HM140" s="1"/>
      <c r="HN140" s="1"/>
      <c r="HO140" s="1"/>
      <c r="HP140" s="1"/>
      <c r="HQ140" s="1"/>
    </row>
    <row r="141" spans="1:225" s="22" customFormat="1" ht="12.5" x14ac:dyDescent="0.25">
      <c r="A141" s="11"/>
      <c r="B141" s="102">
        <v>742000</v>
      </c>
      <c r="C141" s="67" t="s">
        <v>61</v>
      </c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1"/>
      <c r="AY141" s="11"/>
      <c r="AZ141" s="11"/>
      <c r="BA141" s="11"/>
      <c r="BB141" s="11"/>
      <c r="BC141" s="11"/>
      <c r="BD141" s="11"/>
      <c r="BE141" s="11"/>
      <c r="BF141" s="11"/>
      <c r="BG141" s="11"/>
      <c r="BH141" s="11"/>
      <c r="BI141" s="11"/>
      <c r="BJ141" s="11"/>
      <c r="BK141" s="11"/>
      <c r="BL141" s="11"/>
      <c r="BM141" s="11"/>
      <c r="BN141" s="11"/>
      <c r="BO141" s="11"/>
      <c r="BP141" s="11"/>
      <c r="BQ141" s="11"/>
      <c r="BR141" s="11"/>
      <c r="BS141" s="11"/>
      <c r="BT141" s="11"/>
      <c r="BU141" s="11"/>
      <c r="BV141" s="11"/>
      <c r="BW141" s="11"/>
      <c r="BX141" s="11"/>
      <c r="BY141" s="11"/>
      <c r="BZ141" s="11"/>
      <c r="CA141" s="11"/>
      <c r="CB141" s="11"/>
      <c r="CC141" s="11"/>
      <c r="CD141" s="11"/>
      <c r="CE141" s="11"/>
      <c r="CF141" s="11"/>
      <c r="CG141" s="11"/>
      <c r="CH141" s="11"/>
      <c r="CI141" s="11"/>
      <c r="CJ141" s="11"/>
      <c r="CK141" s="11"/>
      <c r="CL141" s="11"/>
      <c r="CM141" s="11"/>
      <c r="CN141" s="11"/>
      <c r="CO141" s="11"/>
      <c r="CP141" s="11"/>
      <c r="CQ141" s="11"/>
      <c r="CR141" s="11"/>
      <c r="CS141" s="11"/>
      <c r="CT141" s="11"/>
      <c r="CU141" s="11"/>
      <c r="CV141" s="11"/>
      <c r="CW141" s="11"/>
      <c r="CX141" s="11"/>
      <c r="CY141" s="11"/>
      <c r="CZ141" s="11"/>
      <c r="DA141" s="11"/>
      <c r="DB141" s="11"/>
      <c r="DC141" s="11"/>
      <c r="DD141" s="11"/>
      <c r="DE141" s="11"/>
      <c r="DF141" s="11"/>
      <c r="DG141" s="11"/>
      <c r="DH141" s="11"/>
      <c r="DI141" s="11"/>
      <c r="DJ141" s="11"/>
      <c r="DK141" s="11"/>
      <c r="DL141" s="11"/>
      <c r="DM141" s="11"/>
      <c r="DN141" s="11"/>
      <c r="DO141" s="11"/>
      <c r="DP141" s="11"/>
      <c r="DQ141" s="11"/>
      <c r="DR141" s="11"/>
      <c r="DS141" s="11"/>
      <c r="DT141" s="11"/>
      <c r="DU141" s="11"/>
      <c r="DV141" s="11"/>
      <c r="DW141" s="11"/>
      <c r="DX141" s="11"/>
      <c r="DY141" s="11"/>
      <c r="DZ141" s="11"/>
      <c r="EA141" s="11"/>
      <c r="EB141" s="11"/>
      <c r="EC141" s="11"/>
      <c r="ED141" s="11"/>
      <c r="EE141" s="11"/>
      <c r="EF141" s="11"/>
      <c r="EG141" s="11"/>
      <c r="EH141" s="11"/>
      <c r="EI141" s="11"/>
      <c r="EJ141" s="11"/>
      <c r="EK141" s="11"/>
      <c r="EL141" s="11"/>
      <c r="EM141" s="11"/>
      <c r="EN141" s="11"/>
      <c r="EO141" s="11"/>
      <c r="EP141" s="11"/>
      <c r="EQ141" s="11"/>
      <c r="ER141" s="11"/>
      <c r="ES141" s="11"/>
      <c r="ET141" s="11"/>
      <c r="EU141" s="11"/>
      <c r="EV141" s="11"/>
      <c r="EW141" s="11"/>
      <c r="EX141" s="11"/>
      <c r="EY141" s="11"/>
      <c r="EZ141" s="11"/>
      <c r="FA141" s="11"/>
      <c r="FB141" s="11"/>
      <c r="FC141" s="11"/>
      <c r="FD141" s="11"/>
      <c r="FE141" s="11"/>
      <c r="FF141" s="11"/>
      <c r="FG141" s="11"/>
      <c r="FH141" s="11"/>
      <c r="FI141" s="11"/>
      <c r="FJ141" s="11"/>
      <c r="FK141" s="11"/>
      <c r="FL141" s="11"/>
      <c r="FM141" s="11"/>
      <c r="FN141" s="11"/>
      <c r="FO141" s="11"/>
      <c r="FP141" s="11"/>
      <c r="FQ141" s="11"/>
      <c r="FR141" s="11"/>
      <c r="FS141" s="11"/>
      <c r="FT141" s="11"/>
      <c r="FU141" s="11"/>
      <c r="FV141" s="11"/>
      <c r="FW141" s="11"/>
      <c r="FX141" s="11"/>
      <c r="FY141" s="11"/>
      <c r="FZ141" s="11"/>
      <c r="GA141" s="11"/>
      <c r="GB141" s="11"/>
      <c r="GC141" s="11"/>
      <c r="GD141" s="11"/>
      <c r="GE141" s="11"/>
      <c r="GF141" s="11"/>
      <c r="GG141" s="11"/>
      <c r="GH141" s="11"/>
      <c r="GI141" s="11"/>
      <c r="GJ141" s="11"/>
      <c r="GK141" s="11"/>
      <c r="GL141" s="11"/>
      <c r="GM141" s="11"/>
      <c r="GN141" s="11"/>
      <c r="GO141" s="11"/>
      <c r="GP141" s="11"/>
      <c r="GQ141" s="11"/>
      <c r="GR141" s="11"/>
      <c r="GS141" s="11"/>
      <c r="GT141" s="11"/>
      <c r="GU141" s="11"/>
      <c r="GV141" s="11"/>
      <c r="GW141" s="11"/>
      <c r="GX141" s="11"/>
      <c r="GY141" s="11"/>
      <c r="GZ141" s="11"/>
      <c r="HA141" s="11"/>
      <c r="HB141" s="11"/>
      <c r="HC141" s="11"/>
      <c r="HD141" s="11"/>
      <c r="HE141" s="11"/>
      <c r="HF141" s="11"/>
      <c r="HG141" s="11"/>
      <c r="HH141" s="11"/>
      <c r="HI141" s="11"/>
      <c r="HJ141" s="11"/>
      <c r="HK141" s="11"/>
      <c r="HL141" s="11"/>
      <c r="HM141" s="11"/>
      <c r="HN141" s="11"/>
      <c r="HO141" s="11"/>
      <c r="HP141" s="11"/>
      <c r="HQ141" s="11"/>
    </row>
    <row r="142" spans="1:225" s="22" customFormat="1" ht="12.5" x14ac:dyDescent="0.25">
      <c r="A142" s="11"/>
      <c r="B142" s="102">
        <v>743000</v>
      </c>
      <c r="C142" s="67" t="s">
        <v>62</v>
      </c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  <c r="AX142" s="11"/>
      <c r="AY142" s="11"/>
      <c r="AZ142" s="11"/>
      <c r="BA142" s="11"/>
      <c r="BB142" s="11"/>
      <c r="BC142" s="11"/>
      <c r="BD142" s="11"/>
      <c r="BE142" s="11"/>
      <c r="BF142" s="11"/>
      <c r="BG142" s="11"/>
      <c r="BH142" s="11"/>
      <c r="BI142" s="11"/>
      <c r="BJ142" s="11"/>
      <c r="BK142" s="11"/>
      <c r="BL142" s="11"/>
      <c r="BM142" s="11"/>
      <c r="BN142" s="11"/>
      <c r="BO142" s="11"/>
      <c r="BP142" s="11"/>
      <c r="BQ142" s="11"/>
      <c r="BR142" s="11"/>
      <c r="BS142" s="11"/>
      <c r="BT142" s="11"/>
      <c r="BU142" s="11"/>
      <c r="BV142" s="11"/>
      <c r="BW142" s="11"/>
      <c r="BX142" s="11"/>
      <c r="BY142" s="11"/>
      <c r="BZ142" s="11"/>
      <c r="CA142" s="11"/>
      <c r="CB142" s="11"/>
      <c r="CC142" s="11"/>
      <c r="CD142" s="11"/>
      <c r="CE142" s="11"/>
      <c r="CF142" s="11"/>
      <c r="CG142" s="11"/>
      <c r="CH142" s="11"/>
      <c r="CI142" s="11"/>
      <c r="CJ142" s="11"/>
      <c r="CK142" s="11"/>
      <c r="CL142" s="11"/>
      <c r="CM142" s="11"/>
      <c r="CN142" s="11"/>
      <c r="CO142" s="11"/>
      <c r="CP142" s="11"/>
      <c r="CQ142" s="11"/>
      <c r="CR142" s="11"/>
      <c r="CS142" s="11"/>
      <c r="CT142" s="11"/>
      <c r="CU142" s="11"/>
      <c r="CV142" s="11"/>
      <c r="CW142" s="11"/>
      <c r="CX142" s="11"/>
      <c r="CY142" s="11"/>
      <c r="CZ142" s="11"/>
      <c r="DA142" s="11"/>
      <c r="DB142" s="11"/>
      <c r="DC142" s="11"/>
      <c r="DD142" s="11"/>
      <c r="DE142" s="11"/>
      <c r="DF142" s="11"/>
      <c r="DG142" s="11"/>
      <c r="DH142" s="11"/>
      <c r="DI142" s="11"/>
      <c r="DJ142" s="11"/>
      <c r="DK142" s="11"/>
      <c r="DL142" s="11"/>
      <c r="DM142" s="11"/>
      <c r="DN142" s="11"/>
      <c r="DO142" s="11"/>
      <c r="DP142" s="11"/>
      <c r="DQ142" s="11"/>
      <c r="DR142" s="11"/>
      <c r="DS142" s="11"/>
      <c r="DT142" s="11"/>
      <c r="DU142" s="11"/>
      <c r="DV142" s="11"/>
      <c r="DW142" s="11"/>
      <c r="DX142" s="11"/>
      <c r="DY142" s="11"/>
      <c r="DZ142" s="11"/>
      <c r="EA142" s="11"/>
      <c r="EB142" s="11"/>
      <c r="EC142" s="11"/>
      <c r="ED142" s="11"/>
      <c r="EE142" s="11"/>
      <c r="EF142" s="11"/>
      <c r="EG142" s="11"/>
      <c r="EH142" s="11"/>
      <c r="EI142" s="11"/>
      <c r="EJ142" s="11"/>
      <c r="EK142" s="11"/>
      <c r="EL142" s="11"/>
      <c r="EM142" s="11"/>
      <c r="EN142" s="11"/>
      <c r="EO142" s="11"/>
      <c r="EP142" s="11"/>
      <c r="EQ142" s="11"/>
      <c r="ER142" s="11"/>
      <c r="ES142" s="11"/>
      <c r="ET142" s="11"/>
      <c r="EU142" s="11"/>
      <c r="EV142" s="11"/>
      <c r="EW142" s="11"/>
      <c r="EX142" s="11"/>
      <c r="EY142" s="11"/>
      <c r="EZ142" s="11"/>
      <c r="FA142" s="11"/>
      <c r="FB142" s="11"/>
      <c r="FC142" s="11"/>
      <c r="FD142" s="11"/>
      <c r="FE142" s="11"/>
      <c r="FF142" s="11"/>
      <c r="FG142" s="11"/>
      <c r="FH142" s="11"/>
      <c r="FI142" s="11"/>
      <c r="FJ142" s="11"/>
      <c r="FK142" s="11"/>
      <c r="FL142" s="11"/>
      <c r="FM142" s="11"/>
      <c r="FN142" s="11"/>
      <c r="FO142" s="11"/>
      <c r="FP142" s="11"/>
      <c r="FQ142" s="11"/>
      <c r="FR142" s="11"/>
      <c r="FS142" s="11"/>
      <c r="FT142" s="11"/>
      <c r="FU142" s="11"/>
      <c r="FV142" s="11"/>
      <c r="FW142" s="11"/>
      <c r="FX142" s="11"/>
      <c r="FY142" s="11"/>
      <c r="FZ142" s="11"/>
      <c r="GA142" s="11"/>
      <c r="GB142" s="11"/>
      <c r="GC142" s="11"/>
      <c r="GD142" s="11"/>
      <c r="GE142" s="11"/>
      <c r="GF142" s="11"/>
      <c r="GG142" s="11"/>
      <c r="GH142" s="11"/>
      <c r="GI142" s="11"/>
      <c r="GJ142" s="11"/>
      <c r="GK142" s="11"/>
      <c r="GL142" s="11"/>
      <c r="GM142" s="11"/>
      <c r="GN142" s="11"/>
      <c r="GO142" s="11"/>
      <c r="GP142" s="11"/>
      <c r="GQ142" s="11"/>
      <c r="GR142" s="11"/>
      <c r="GS142" s="11"/>
      <c r="GT142" s="11"/>
      <c r="GU142" s="11"/>
      <c r="GV142" s="11"/>
      <c r="GW142" s="11"/>
      <c r="GX142" s="11"/>
      <c r="GY142" s="11"/>
      <c r="GZ142" s="11"/>
      <c r="HA142" s="11"/>
      <c r="HB142" s="11"/>
      <c r="HC142" s="11"/>
      <c r="HD142" s="11"/>
      <c r="HE142" s="11"/>
      <c r="HF142" s="11"/>
      <c r="HG142" s="11"/>
      <c r="HH142" s="11"/>
      <c r="HI142" s="11"/>
      <c r="HJ142" s="11"/>
      <c r="HK142" s="11"/>
      <c r="HL142" s="11"/>
      <c r="HM142" s="11"/>
      <c r="HN142" s="11"/>
      <c r="HO142" s="11"/>
      <c r="HP142" s="11"/>
      <c r="HQ142" s="11"/>
    </row>
    <row r="143" spans="1:225" ht="12.5" x14ac:dyDescent="0.25">
      <c r="A143" s="1"/>
      <c r="B143" s="100"/>
      <c r="C143" s="101" t="s">
        <v>63</v>
      </c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  <c r="EU143" s="1"/>
      <c r="EV143" s="1"/>
      <c r="EW143" s="1"/>
      <c r="EX143" s="1"/>
      <c r="EY143" s="1"/>
      <c r="EZ143" s="1"/>
      <c r="FA143" s="1"/>
      <c r="FB143" s="1"/>
      <c r="FC143" s="1"/>
      <c r="FD143" s="1"/>
      <c r="FE143" s="1"/>
      <c r="FF143" s="1"/>
      <c r="FG143" s="1"/>
      <c r="FH143" s="1"/>
      <c r="FI143" s="1"/>
      <c r="FJ143" s="1"/>
      <c r="FK143" s="1"/>
      <c r="FL143" s="1"/>
      <c r="FM143" s="1"/>
      <c r="FN143" s="1"/>
      <c r="FO143" s="1"/>
      <c r="FP143" s="1"/>
      <c r="FQ143" s="1"/>
      <c r="FR143" s="1"/>
      <c r="FS143" s="1"/>
      <c r="FT143" s="1"/>
      <c r="FU143" s="1"/>
      <c r="FV143" s="1"/>
      <c r="FW143" s="1"/>
      <c r="FX143" s="1"/>
      <c r="FY143" s="1"/>
      <c r="FZ143" s="1"/>
      <c r="GA143" s="1"/>
      <c r="GB143" s="1"/>
      <c r="GC143" s="1"/>
      <c r="GD143" s="1"/>
      <c r="GE143" s="1"/>
      <c r="GF143" s="1"/>
      <c r="GG143" s="1"/>
      <c r="GH143" s="1"/>
      <c r="GI143" s="1"/>
      <c r="GJ143" s="1"/>
      <c r="GK143" s="1"/>
      <c r="GL143" s="1"/>
      <c r="GM143" s="1"/>
      <c r="GN143" s="1"/>
      <c r="GO143" s="1"/>
      <c r="GP143" s="1"/>
      <c r="GQ143" s="1"/>
      <c r="GR143" s="1"/>
      <c r="GS143" s="1"/>
      <c r="GT143" s="1"/>
      <c r="GU143" s="1"/>
      <c r="GV143" s="1"/>
      <c r="GW143" s="1"/>
      <c r="GX143" s="1"/>
      <c r="GY143" s="1"/>
      <c r="GZ143" s="1"/>
      <c r="HA143" s="1"/>
      <c r="HB143" s="1"/>
      <c r="HC143" s="1"/>
      <c r="HD143" s="1"/>
      <c r="HE143" s="1"/>
      <c r="HF143" s="1"/>
      <c r="HG143" s="1"/>
      <c r="HH143" s="1"/>
      <c r="HI143" s="1"/>
      <c r="HJ143" s="1"/>
      <c r="HK143" s="1"/>
      <c r="HL143" s="1"/>
      <c r="HM143" s="1"/>
      <c r="HN143" s="1"/>
      <c r="HO143" s="1"/>
      <c r="HP143" s="1"/>
      <c r="HQ143" s="1"/>
    </row>
    <row r="144" spans="1:225" s="85" customFormat="1" ht="12.5" x14ac:dyDescent="0.25">
      <c r="A144" s="11"/>
      <c r="B144" s="92">
        <v>754000</v>
      </c>
      <c r="C144" s="93" t="s">
        <v>179</v>
      </c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  <c r="AV144" s="11"/>
      <c r="AW144" s="11"/>
      <c r="AX144" s="11"/>
      <c r="AY144" s="11"/>
      <c r="AZ144" s="11"/>
      <c r="BA144" s="11"/>
      <c r="BB144" s="11"/>
      <c r="BC144" s="11"/>
      <c r="BD144" s="11"/>
      <c r="BE144" s="11"/>
      <c r="BF144" s="11"/>
      <c r="BG144" s="11"/>
      <c r="BH144" s="11"/>
      <c r="BI144" s="11"/>
      <c r="BJ144" s="11"/>
      <c r="BK144" s="11"/>
      <c r="BL144" s="11"/>
      <c r="BM144" s="11"/>
      <c r="BN144" s="11"/>
      <c r="BO144" s="11"/>
      <c r="BP144" s="11"/>
      <c r="BQ144" s="11"/>
      <c r="BR144" s="11"/>
      <c r="BS144" s="11"/>
      <c r="BT144" s="11"/>
      <c r="BU144" s="11"/>
      <c r="BV144" s="11"/>
      <c r="BW144" s="11"/>
      <c r="BX144" s="11"/>
      <c r="BY144" s="11"/>
      <c r="BZ144" s="11"/>
      <c r="CA144" s="11"/>
      <c r="CB144" s="11"/>
      <c r="CC144" s="11"/>
      <c r="CD144" s="11"/>
      <c r="CE144" s="11"/>
      <c r="CF144" s="11"/>
      <c r="CG144" s="11"/>
      <c r="CH144" s="11"/>
      <c r="CI144" s="11"/>
      <c r="CJ144" s="11"/>
      <c r="CK144" s="11"/>
      <c r="CL144" s="11"/>
      <c r="CM144" s="11"/>
      <c r="CN144" s="11"/>
      <c r="CO144" s="11"/>
      <c r="CP144" s="11"/>
      <c r="CQ144" s="11"/>
      <c r="CR144" s="11"/>
      <c r="CS144" s="11"/>
      <c r="CT144" s="11"/>
      <c r="CU144" s="11"/>
      <c r="CV144" s="11"/>
      <c r="CW144" s="11"/>
      <c r="CX144" s="11"/>
      <c r="CY144" s="11"/>
      <c r="CZ144" s="11"/>
      <c r="DA144" s="11"/>
      <c r="DB144" s="11"/>
      <c r="DC144" s="11"/>
      <c r="DD144" s="11"/>
      <c r="DE144" s="11"/>
      <c r="DF144" s="11"/>
      <c r="DG144" s="11"/>
      <c r="DH144" s="11"/>
      <c r="DI144" s="11"/>
      <c r="DJ144" s="11"/>
      <c r="DK144" s="11"/>
      <c r="DL144" s="11"/>
      <c r="DM144" s="11"/>
      <c r="DN144" s="11"/>
      <c r="DO144" s="11"/>
      <c r="DP144" s="11"/>
      <c r="DQ144" s="11"/>
      <c r="DR144" s="11"/>
      <c r="DS144" s="11"/>
      <c r="DT144" s="11"/>
      <c r="DU144" s="11"/>
      <c r="DV144" s="11"/>
      <c r="DW144" s="11"/>
      <c r="DX144" s="11"/>
      <c r="DY144" s="11"/>
      <c r="DZ144" s="11"/>
      <c r="EA144" s="11"/>
      <c r="EB144" s="11"/>
      <c r="EC144" s="11"/>
      <c r="ED144" s="11"/>
      <c r="EE144" s="11"/>
      <c r="EF144" s="11"/>
      <c r="EG144" s="11"/>
      <c r="EH144" s="11"/>
      <c r="EI144" s="11"/>
      <c r="EJ144" s="11"/>
      <c r="EK144" s="11"/>
      <c r="EL144" s="11"/>
      <c r="EM144" s="11"/>
      <c r="EN144" s="11"/>
      <c r="EO144" s="11"/>
      <c r="EP144" s="11"/>
      <c r="EQ144" s="11"/>
      <c r="ER144" s="11"/>
      <c r="ES144" s="11"/>
      <c r="ET144" s="11"/>
      <c r="EU144" s="11"/>
      <c r="EV144" s="11"/>
      <c r="EW144" s="11"/>
      <c r="EX144" s="11"/>
      <c r="EY144" s="11"/>
      <c r="EZ144" s="11"/>
      <c r="FA144" s="11"/>
      <c r="FB144" s="11"/>
      <c r="FC144" s="11"/>
      <c r="FD144" s="11"/>
      <c r="FE144" s="11"/>
      <c r="FF144" s="11"/>
      <c r="FG144" s="11"/>
      <c r="FH144" s="11"/>
      <c r="FI144" s="11"/>
      <c r="FJ144" s="11"/>
      <c r="FK144" s="11"/>
      <c r="FL144" s="11"/>
      <c r="FM144" s="11"/>
      <c r="FN144" s="11"/>
      <c r="FO144" s="11"/>
      <c r="FP144" s="11"/>
      <c r="FQ144" s="11"/>
      <c r="FR144" s="11"/>
      <c r="FS144" s="11"/>
      <c r="FT144" s="11"/>
      <c r="FU144" s="11"/>
      <c r="FV144" s="11"/>
      <c r="FW144" s="11"/>
      <c r="FX144" s="11"/>
      <c r="FY144" s="11"/>
      <c r="FZ144" s="11"/>
      <c r="GA144" s="11"/>
      <c r="GB144" s="11"/>
      <c r="GC144" s="11"/>
      <c r="GD144" s="11"/>
      <c r="GE144" s="11"/>
      <c r="GF144" s="11"/>
      <c r="GG144" s="11"/>
      <c r="GH144" s="11"/>
      <c r="GI144" s="11"/>
      <c r="GJ144" s="11"/>
      <c r="GK144" s="11"/>
      <c r="GL144" s="11"/>
      <c r="GM144" s="11"/>
      <c r="GN144" s="11"/>
      <c r="GO144" s="11"/>
      <c r="GP144" s="11"/>
      <c r="GQ144" s="11"/>
      <c r="GR144" s="11"/>
      <c r="GS144" s="11"/>
      <c r="GT144" s="11"/>
      <c r="GU144" s="11"/>
      <c r="GV144" s="11"/>
      <c r="GW144" s="11"/>
      <c r="GX144" s="11"/>
      <c r="GY144" s="11"/>
      <c r="GZ144" s="11"/>
      <c r="HA144" s="11"/>
      <c r="HB144" s="11"/>
      <c r="HC144" s="11"/>
      <c r="HD144" s="11"/>
      <c r="HE144" s="11"/>
      <c r="HF144" s="11"/>
      <c r="HG144" s="11"/>
      <c r="HH144" s="11"/>
      <c r="HI144" s="11"/>
      <c r="HJ144" s="11"/>
      <c r="HK144" s="11"/>
      <c r="HL144" s="11"/>
      <c r="HM144" s="11"/>
      <c r="HN144" s="11"/>
      <c r="HO144" s="11"/>
      <c r="HP144" s="11"/>
      <c r="HQ144" s="11"/>
    </row>
    <row r="145" spans="1:225" s="85" customFormat="1" ht="12.5" x14ac:dyDescent="0.25">
      <c r="A145" s="11"/>
      <c r="B145" s="108">
        <v>756100</v>
      </c>
      <c r="C145" s="109" t="s">
        <v>157</v>
      </c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  <c r="AV145" s="11"/>
      <c r="AW145" s="11"/>
      <c r="AX145" s="11"/>
      <c r="AY145" s="11"/>
      <c r="AZ145" s="11"/>
      <c r="BA145" s="11"/>
      <c r="BB145" s="11"/>
      <c r="BC145" s="11"/>
      <c r="BD145" s="11"/>
      <c r="BE145" s="11"/>
      <c r="BF145" s="11"/>
      <c r="BG145" s="11"/>
      <c r="BH145" s="11"/>
      <c r="BI145" s="11"/>
      <c r="BJ145" s="11"/>
      <c r="BK145" s="11"/>
      <c r="BL145" s="11"/>
      <c r="BM145" s="11"/>
      <c r="BN145" s="11"/>
      <c r="BO145" s="11"/>
      <c r="BP145" s="11"/>
      <c r="BQ145" s="11"/>
      <c r="BR145" s="11"/>
      <c r="BS145" s="11"/>
      <c r="BT145" s="11"/>
      <c r="BU145" s="11"/>
      <c r="BV145" s="11"/>
      <c r="BW145" s="11"/>
      <c r="BX145" s="11"/>
      <c r="BY145" s="11"/>
      <c r="BZ145" s="11"/>
      <c r="CA145" s="11"/>
      <c r="CB145" s="11"/>
      <c r="CC145" s="11"/>
      <c r="CD145" s="11"/>
      <c r="CE145" s="11"/>
      <c r="CF145" s="11"/>
      <c r="CG145" s="11"/>
      <c r="CH145" s="11"/>
      <c r="CI145" s="11"/>
      <c r="CJ145" s="11"/>
      <c r="CK145" s="11"/>
      <c r="CL145" s="11"/>
      <c r="CM145" s="11"/>
      <c r="CN145" s="11"/>
      <c r="CO145" s="11"/>
      <c r="CP145" s="11"/>
      <c r="CQ145" s="11"/>
      <c r="CR145" s="11"/>
      <c r="CS145" s="11"/>
      <c r="CT145" s="11"/>
      <c r="CU145" s="11"/>
      <c r="CV145" s="11"/>
      <c r="CW145" s="11"/>
      <c r="CX145" s="11"/>
      <c r="CY145" s="11"/>
      <c r="CZ145" s="11"/>
      <c r="DA145" s="11"/>
      <c r="DB145" s="11"/>
      <c r="DC145" s="11"/>
      <c r="DD145" s="11"/>
      <c r="DE145" s="11"/>
      <c r="DF145" s="11"/>
      <c r="DG145" s="11"/>
      <c r="DH145" s="11"/>
      <c r="DI145" s="11"/>
      <c r="DJ145" s="11"/>
      <c r="DK145" s="11"/>
      <c r="DL145" s="11"/>
      <c r="DM145" s="11"/>
      <c r="DN145" s="11"/>
      <c r="DO145" s="11"/>
      <c r="DP145" s="11"/>
      <c r="DQ145" s="11"/>
      <c r="DR145" s="11"/>
      <c r="DS145" s="11"/>
      <c r="DT145" s="11"/>
      <c r="DU145" s="11"/>
      <c r="DV145" s="11"/>
      <c r="DW145" s="11"/>
      <c r="DX145" s="11"/>
      <c r="DY145" s="11"/>
      <c r="DZ145" s="11"/>
      <c r="EA145" s="11"/>
      <c r="EB145" s="11"/>
      <c r="EC145" s="11"/>
      <c r="ED145" s="11"/>
      <c r="EE145" s="11"/>
      <c r="EF145" s="11"/>
      <c r="EG145" s="11"/>
      <c r="EH145" s="11"/>
      <c r="EI145" s="11"/>
      <c r="EJ145" s="11"/>
      <c r="EK145" s="11"/>
      <c r="EL145" s="11"/>
      <c r="EM145" s="11"/>
      <c r="EN145" s="11"/>
      <c r="EO145" s="11"/>
      <c r="EP145" s="11"/>
      <c r="EQ145" s="11"/>
      <c r="ER145" s="11"/>
      <c r="ES145" s="11"/>
      <c r="ET145" s="11"/>
      <c r="EU145" s="11"/>
      <c r="EV145" s="11"/>
      <c r="EW145" s="11"/>
      <c r="EX145" s="11"/>
      <c r="EY145" s="11"/>
      <c r="EZ145" s="11"/>
      <c r="FA145" s="11"/>
      <c r="FB145" s="11"/>
      <c r="FC145" s="11"/>
      <c r="FD145" s="11"/>
      <c r="FE145" s="11"/>
      <c r="FF145" s="11"/>
      <c r="FG145" s="11"/>
      <c r="FH145" s="11"/>
      <c r="FI145" s="11"/>
      <c r="FJ145" s="11"/>
      <c r="FK145" s="11"/>
      <c r="FL145" s="11"/>
      <c r="FM145" s="11"/>
      <c r="FN145" s="11"/>
      <c r="FO145" s="11"/>
      <c r="FP145" s="11"/>
      <c r="FQ145" s="11"/>
      <c r="FR145" s="11"/>
      <c r="FS145" s="11"/>
      <c r="FT145" s="11"/>
      <c r="FU145" s="11"/>
      <c r="FV145" s="11"/>
      <c r="FW145" s="11"/>
      <c r="FX145" s="11"/>
      <c r="FY145" s="11"/>
      <c r="FZ145" s="11"/>
      <c r="GA145" s="11"/>
      <c r="GB145" s="11"/>
      <c r="GC145" s="11"/>
      <c r="GD145" s="11"/>
      <c r="GE145" s="11"/>
      <c r="GF145" s="11"/>
      <c r="GG145" s="11"/>
      <c r="GH145" s="11"/>
      <c r="GI145" s="11"/>
      <c r="GJ145" s="11"/>
      <c r="GK145" s="11"/>
      <c r="GL145" s="11"/>
      <c r="GM145" s="11"/>
      <c r="GN145" s="11"/>
      <c r="GO145" s="11"/>
      <c r="GP145" s="11"/>
      <c r="GQ145" s="11"/>
      <c r="GR145" s="11"/>
      <c r="GS145" s="11"/>
      <c r="GT145" s="11"/>
      <c r="GU145" s="11"/>
      <c r="GV145" s="11"/>
      <c r="GW145" s="11"/>
      <c r="GX145" s="11"/>
      <c r="GY145" s="11"/>
      <c r="GZ145" s="11"/>
      <c r="HA145" s="11"/>
      <c r="HB145" s="11"/>
      <c r="HC145" s="11"/>
      <c r="HD145" s="11"/>
      <c r="HE145" s="11"/>
      <c r="HF145" s="11"/>
      <c r="HG145" s="11"/>
      <c r="HH145" s="11"/>
      <c r="HI145" s="11"/>
      <c r="HJ145" s="11"/>
      <c r="HK145" s="11"/>
      <c r="HL145" s="11"/>
      <c r="HM145" s="11"/>
      <c r="HN145" s="11"/>
      <c r="HO145" s="11"/>
      <c r="HP145" s="11"/>
      <c r="HQ145" s="11"/>
    </row>
    <row r="146" spans="1:225" s="85" customFormat="1" ht="12.5" x14ac:dyDescent="0.25">
      <c r="A146" s="11"/>
      <c r="B146" s="108">
        <v>756200</v>
      </c>
      <c r="C146" s="109" t="s">
        <v>186</v>
      </c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  <c r="AV146" s="11"/>
      <c r="AW146" s="11"/>
      <c r="AX146" s="11"/>
      <c r="AY146" s="11"/>
      <c r="AZ146" s="11"/>
      <c r="BA146" s="11"/>
      <c r="BB146" s="11"/>
      <c r="BC146" s="11"/>
      <c r="BD146" s="11"/>
      <c r="BE146" s="11"/>
      <c r="BF146" s="11"/>
      <c r="BG146" s="11"/>
      <c r="BH146" s="11"/>
      <c r="BI146" s="11"/>
      <c r="BJ146" s="11"/>
      <c r="BK146" s="11"/>
      <c r="BL146" s="11"/>
      <c r="BM146" s="11"/>
      <c r="BN146" s="11"/>
      <c r="BO146" s="11"/>
      <c r="BP146" s="11"/>
      <c r="BQ146" s="11"/>
      <c r="BR146" s="11"/>
      <c r="BS146" s="11"/>
      <c r="BT146" s="11"/>
      <c r="BU146" s="11"/>
      <c r="BV146" s="11"/>
      <c r="BW146" s="11"/>
      <c r="BX146" s="11"/>
      <c r="BY146" s="11"/>
      <c r="BZ146" s="11"/>
      <c r="CA146" s="11"/>
      <c r="CB146" s="11"/>
      <c r="CC146" s="11"/>
      <c r="CD146" s="11"/>
      <c r="CE146" s="11"/>
      <c r="CF146" s="11"/>
      <c r="CG146" s="11"/>
      <c r="CH146" s="11"/>
      <c r="CI146" s="11"/>
      <c r="CJ146" s="11"/>
      <c r="CK146" s="11"/>
      <c r="CL146" s="11"/>
      <c r="CM146" s="11"/>
      <c r="CN146" s="11"/>
      <c r="CO146" s="11"/>
      <c r="CP146" s="11"/>
      <c r="CQ146" s="11"/>
      <c r="CR146" s="11"/>
      <c r="CS146" s="11"/>
      <c r="CT146" s="11"/>
      <c r="CU146" s="11"/>
      <c r="CV146" s="11"/>
      <c r="CW146" s="11"/>
      <c r="CX146" s="11"/>
      <c r="CY146" s="11"/>
      <c r="CZ146" s="11"/>
      <c r="DA146" s="11"/>
      <c r="DB146" s="11"/>
      <c r="DC146" s="11"/>
      <c r="DD146" s="11"/>
      <c r="DE146" s="11"/>
      <c r="DF146" s="11"/>
      <c r="DG146" s="11"/>
      <c r="DH146" s="11"/>
      <c r="DI146" s="11"/>
      <c r="DJ146" s="11"/>
      <c r="DK146" s="11"/>
      <c r="DL146" s="11"/>
      <c r="DM146" s="11"/>
      <c r="DN146" s="11"/>
      <c r="DO146" s="11"/>
      <c r="DP146" s="11"/>
      <c r="DQ146" s="11"/>
      <c r="DR146" s="11"/>
      <c r="DS146" s="11"/>
      <c r="DT146" s="11"/>
      <c r="DU146" s="11"/>
      <c r="DV146" s="11"/>
      <c r="DW146" s="11"/>
      <c r="DX146" s="11"/>
      <c r="DY146" s="11"/>
      <c r="DZ146" s="11"/>
      <c r="EA146" s="11"/>
      <c r="EB146" s="11"/>
      <c r="EC146" s="11"/>
      <c r="ED146" s="11"/>
      <c r="EE146" s="11"/>
      <c r="EF146" s="11"/>
      <c r="EG146" s="11"/>
      <c r="EH146" s="11"/>
      <c r="EI146" s="11"/>
      <c r="EJ146" s="11"/>
      <c r="EK146" s="11"/>
      <c r="EL146" s="11"/>
      <c r="EM146" s="11"/>
      <c r="EN146" s="11"/>
      <c r="EO146" s="11"/>
      <c r="EP146" s="11"/>
      <c r="EQ146" s="11"/>
      <c r="ER146" s="11"/>
      <c r="ES146" s="11"/>
      <c r="ET146" s="11"/>
      <c r="EU146" s="11"/>
      <c r="EV146" s="11"/>
      <c r="EW146" s="11"/>
      <c r="EX146" s="11"/>
      <c r="EY146" s="11"/>
      <c r="EZ146" s="11"/>
      <c r="FA146" s="11"/>
      <c r="FB146" s="11"/>
      <c r="FC146" s="11"/>
      <c r="FD146" s="11"/>
      <c r="FE146" s="11"/>
      <c r="FF146" s="11"/>
      <c r="FG146" s="11"/>
      <c r="FH146" s="11"/>
      <c r="FI146" s="11"/>
      <c r="FJ146" s="11"/>
      <c r="FK146" s="11"/>
      <c r="FL146" s="11"/>
      <c r="FM146" s="11"/>
      <c r="FN146" s="11"/>
      <c r="FO146" s="11"/>
      <c r="FP146" s="11"/>
      <c r="FQ146" s="11"/>
      <c r="FR146" s="11"/>
      <c r="FS146" s="11"/>
      <c r="FT146" s="11"/>
      <c r="FU146" s="11"/>
      <c r="FV146" s="11"/>
      <c r="FW146" s="11"/>
      <c r="FX146" s="11"/>
      <c r="FY146" s="11"/>
      <c r="FZ146" s="11"/>
      <c r="GA146" s="11"/>
      <c r="GB146" s="11"/>
      <c r="GC146" s="11"/>
      <c r="GD146" s="11"/>
      <c r="GE146" s="11"/>
      <c r="GF146" s="11"/>
      <c r="GG146" s="11"/>
      <c r="GH146" s="11"/>
      <c r="GI146" s="11"/>
      <c r="GJ146" s="11"/>
      <c r="GK146" s="11"/>
      <c r="GL146" s="11"/>
      <c r="GM146" s="11"/>
      <c r="GN146" s="11"/>
      <c r="GO146" s="11"/>
      <c r="GP146" s="11"/>
      <c r="GQ146" s="11"/>
      <c r="GR146" s="11"/>
      <c r="GS146" s="11"/>
      <c r="GT146" s="11"/>
      <c r="GU146" s="11"/>
      <c r="GV146" s="11"/>
      <c r="GW146" s="11"/>
      <c r="GX146" s="11"/>
      <c r="GY146" s="11"/>
      <c r="GZ146" s="11"/>
      <c r="HA146" s="11"/>
      <c r="HB146" s="11"/>
      <c r="HC146" s="11"/>
      <c r="HD146" s="11"/>
      <c r="HE146" s="11"/>
      <c r="HF146" s="11"/>
      <c r="HG146" s="11"/>
      <c r="HH146" s="11"/>
      <c r="HI146" s="11"/>
      <c r="HJ146" s="11"/>
      <c r="HK146" s="11"/>
      <c r="HL146" s="11"/>
      <c r="HM146" s="11"/>
      <c r="HN146" s="11"/>
      <c r="HO146" s="11"/>
      <c r="HP146" s="11"/>
      <c r="HQ146" s="11"/>
    </row>
    <row r="147" spans="1:225" s="85" customFormat="1" ht="12.5" x14ac:dyDescent="0.25">
      <c r="A147" s="11"/>
      <c r="B147" s="108">
        <v>756300</v>
      </c>
      <c r="C147" s="109" t="s">
        <v>209</v>
      </c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  <c r="AV147" s="11"/>
      <c r="AW147" s="11"/>
      <c r="AX147" s="11"/>
      <c r="AY147" s="11"/>
      <c r="AZ147" s="11"/>
      <c r="BA147" s="11"/>
      <c r="BB147" s="11"/>
      <c r="BC147" s="11"/>
      <c r="BD147" s="11"/>
      <c r="BE147" s="11"/>
      <c r="BF147" s="11"/>
      <c r="BG147" s="11"/>
      <c r="BH147" s="11"/>
      <c r="BI147" s="11"/>
      <c r="BJ147" s="11"/>
      <c r="BK147" s="11"/>
      <c r="BL147" s="11"/>
      <c r="BM147" s="11"/>
      <c r="BN147" s="11"/>
      <c r="BO147" s="11"/>
      <c r="BP147" s="11"/>
      <c r="BQ147" s="11"/>
      <c r="BR147" s="11"/>
      <c r="BS147" s="11"/>
      <c r="BT147" s="11"/>
      <c r="BU147" s="11"/>
      <c r="BV147" s="11"/>
      <c r="BW147" s="11"/>
      <c r="BX147" s="11"/>
      <c r="BY147" s="11"/>
      <c r="BZ147" s="11"/>
      <c r="CA147" s="11"/>
      <c r="CB147" s="11"/>
      <c r="CC147" s="11"/>
      <c r="CD147" s="11"/>
      <c r="CE147" s="11"/>
      <c r="CF147" s="11"/>
      <c r="CG147" s="11"/>
      <c r="CH147" s="11"/>
      <c r="CI147" s="11"/>
      <c r="CJ147" s="11"/>
      <c r="CK147" s="11"/>
      <c r="CL147" s="11"/>
      <c r="CM147" s="11"/>
      <c r="CN147" s="11"/>
      <c r="CO147" s="11"/>
      <c r="CP147" s="11"/>
      <c r="CQ147" s="11"/>
      <c r="CR147" s="11"/>
      <c r="CS147" s="11"/>
      <c r="CT147" s="11"/>
      <c r="CU147" s="11"/>
      <c r="CV147" s="11"/>
      <c r="CW147" s="11"/>
      <c r="CX147" s="11"/>
      <c r="CY147" s="11"/>
      <c r="CZ147" s="11"/>
      <c r="DA147" s="11"/>
      <c r="DB147" s="11"/>
      <c r="DC147" s="11"/>
      <c r="DD147" s="11"/>
      <c r="DE147" s="11"/>
      <c r="DF147" s="11"/>
      <c r="DG147" s="11"/>
      <c r="DH147" s="11"/>
      <c r="DI147" s="11"/>
      <c r="DJ147" s="11"/>
      <c r="DK147" s="11"/>
      <c r="DL147" s="11"/>
      <c r="DM147" s="11"/>
      <c r="DN147" s="11"/>
      <c r="DO147" s="11"/>
      <c r="DP147" s="11"/>
      <c r="DQ147" s="11"/>
      <c r="DR147" s="11"/>
      <c r="DS147" s="11"/>
      <c r="DT147" s="11"/>
      <c r="DU147" s="11"/>
      <c r="DV147" s="11"/>
      <c r="DW147" s="11"/>
      <c r="DX147" s="11"/>
      <c r="DY147" s="11"/>
      <c r="DZ147" s="11"/>
      <c r="EA147" s="11"/>
      <c r="EB147" s="11"/>
      <c r="EC147" s="11"/>
      <c r="ED147" s="11"/>
      <c r="EE147" s="11"/>
      <c r="EF147" s="11"/>
      <c r="EG147" s="11"/>
      <c r="EH147" s="11"/>
      <c r="EI147" s="11"/>
      <c r="EJ147" s="11"/>
      <c r="EK147" s="11"/>
      <c r="EL147" s="11"/>
      <c r="EM147" s="11"/>
      <c r="EN147" s="11"/>
      <c r="EO147" s="11"/>
      <c r="EP147" s="11"/>
      <c r="EQ147" s="11"/>
      <c r="ER147" s="11"/>
      <c r="ES147" s="11"/>
      <c r="ET147" s="11"/>
      <c r="EU147" s="11"/>
      <c r="EV147" s="11"/>
      <c r="EW147" s="11"/>
      <c r="EX147" s="11"/>
      <c r="EY147" s="11"/>
      <c r="EZ147" s="11"/>
      <c r="FA147" s="11"/>
      <c r="FB147" s="11"/>
      <c r="FC147" s="11"/>
      <c r="FD147" s="11"/>
      <c r="FE147" s="11"/>
      <c r="FF147" s="11"/>
      <c r="FG147" s="11"/>
      <c r="FH147" s="11"/>
      <c r="FI147" s="11"/>
      <c r="FJ147" s="11"/>
      <c r="FK147" s="11"/>
      <c r="FL147" s="11"/>
      <c r="FM147" s="11"/>
      <c r="FN147" s="11"/>
      <c r="FO147" s="11"/>
      <c r="FP147" s="11"/>
      <c r="FQ147" s="11"/>
      <c r="FR147" s="11"/>
      <c r="FS147" s="11"/>
      <c r="FT147" s="11"/>
      <c r="FU147" s="11"/>
      <c r="FV147" s="11"/>
      <c r="FW147" s="11"/>
      <c r="FX147" s="11"/>
      <c r="FY147" s="11"/>
      <c r="FZ147" s="11"/>
      <c r="GA147" s="11"/>
      <c r="GB147" s="11"/>
      <c r="GC147" s="11"/>
      <c r="GD147" s="11"/>
      <c r="GE147" s="11"/>
      <c r="GF147" s="11"/>
      <c r="GG147" s="11"/>
      <c r="GH147" s="11"/>
      <c r="GI147" s="11"/>
      <c r="GJ147" s="11"/>
      <c r="GK147" s="11"/>
      <c r="GL147" s="11"/>
      <c r="GM147" s="11"/>
      <c r="GN147" s="11"/>
      <c r="GO147" s="11"/>
      <c r="GP147" s="11"/>
      <c r="GQ147" s="11"/>
      <c r="GR147" s="11"/>
      <c r="GS147" s="11"/>
      <c r="GT147" s="11"/>
      <c r="GU147" s="11"/>
      <c r="GV147" s="11"/>
      <c r="GW147" s="11"/>
      <c r="GX147" s="11"/>
      <c r="GY147" s="11"/>
      <c r="GZ147" s="11"/>
      <c r="HA147" s="11"/>
      <c r="HB147" s="11"/>
      <c r="HC147" s="11"/>
      <c r="HD147" s="11"/>
      <c r="HE147" s="11"/>
      <c r="HF147" s="11"/>
      <c r="HG147" s="11"/>
      <c r="HH147" s="11"/>
      <c r="HI147" s="11"/>
      <c r="HJ147" s="11"/>
      <c r="HK147" s="11"/>
      <c r="HL147" s="11"/>
      <c r="HM147" s="11"/>
      <c r="HN147" s="11"/>
      <c r="HO147" s="11"/>
      <c r="HP147" s="11"/>
      <c r="HQ147" s="11"/>
    </row>
    <row r="148" spans="1:225" s="147" customFormat="1" ht="12.5" x14ac:dyDescent="0.25">
      <c r="A148" s="11"/>
      <c r="B148" s="108">
        <v>756400</v>
      </c>
      <c r="C148" s="109" t="s">
        <v>206</v>
      </c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  <c r="AW148" s="11"/>
      <c r="AX148" s="11"/>
      <c r="AY148" s="11"/>
      <c r="AZ148" s="11"/>
      <c r="BA148" s="11"/>
      <c r="BB148" s="11"/>
      <c r="BC148" s="11"/>
      <c r="BD148" s="11"/>
      <c r="BE148" s="11"/>
      <c r="BF148" s="11"/>
      <c r="BG148" s="11"/>
      <c r="BH148" s="11"/>
      <c r="BI148" s="11"/>
      <c r="BJ148" s="11"/>
      <c r="BK148" s="11"/>
      <c r="BL148" s="11"/>
      <c r="BM148" s="11"/>
      <c r="BN148" s="11"/>
      <c r="BO148" s="11"/>
      <c r="BP148" s="11"/>
      <c r="BQ148" s="11"/>
      <c r="BR148" s="11"/>
      <c r="BS148" s="11"/>
      <c r="BT148" s="11"/>
      <c r="BU148" s="11"/>
      <c r="BV148" s="11"/>
      <c r="BW148" s="11"/>
      <c r="BX148" s="11"/>
      <c r="BY148" s="11"/>
      <c r="BZ148" s="11"/>
      <c r="CA148" s="11"/>
      <c r="CB148" s="11"/>
      <c r="CC148" s="11"/>
      <c r="CD148" s="11"/>
      <c r="CE148" s="11"/>
      <c r="CF148" s="11"/>
      <c r="CG148" s="11"/>
      <c r="CH148" s="11"/>
      <c r="CI148" s="11"/>
      <c r="CJ148" s="11"/>
      <c r="CK148" s="11"/>
      <c r="CL148" s="11"/>
      <c r="CM148" s="11"/>
      <c r="CN148" s="11"/>
      <c r="CO148" s="11"/>
      <c r="CP148" s="11"/>
      <c r="CQ148" s="11"/>
      <c r="CR148" s="11"/>
      <c r="CS148" s="11"/>
      <c r="CT148" s="11"/>
      <c r="CU148" s="11"/>
      <c r="CV148" s="11"/>
      <c r="CW148" s="11"/>
      <c r="CX148" s="11"/>
      <c r="CY148" s="11"/>
      <c r="CZ148" s="11"/>
      <c r="DA148" s="11"/>
      <c r="DB148" s="11"/>
      <c r="DC148" s="11"/>
      <c r="DD148" s="11"/>
      <c r="DE148" s="11"/>
      <c r="DF148" s="11"/>
      <c r="DG148" s="11"/>
      <c r="DH148" s="11"/>
      <c r="DI148" s="11"/>
      <c r="DJ148" s="11"/>
      <c r="DK148" s="11"/>
      <c r="DL148" s="11"/>
      <c r="DM148" s="11"/>
      <c r="DN148" s="11"/>
      <c r="DO148" s="11"/>
      <c r="DP148" s="11"/>
      <c r="DQ148" s="11"/>
      <c r="DR148" s="11"/>
      <c r="DS148" s="11"/>
      <c r="DT148" s="11"/>
      <c r="DU148" s="11"/>
      <c r="DV148" s="11"/>
      <c r="DW148" s="11"/>
      <c r="DX148" s="11"/>
      <c r="DY148" s="11"/>
      <c r="DZ148" s="11"/>
      <c r="EA148" s="11"/>
      <c r="EB148" s="11"/>
      <c r="EC148" s="11"/>
      <c r="ED148" s="11"/>
      <c r="EE148" s="11"/>
      <c r="EF148" s="11"/>
      <c r="EG148" s="11"/>
      <c r="EH148" s="11"/>
      <c r="EI148" s="11"/>
      <c r="EJ148" s="11"/>
      <c r="EK148" s="11"/>
      <c r="EL148" s="11"/>
      <c r="EM148" s="11"/>
      <c r="EN148" s="11"/>
      <c r="EO148" s="11"/>
      <c r="EP148" s="11"/>
      <c r="EQ148" s="11"/>
      <c r="ER148" s="11"/>
      <c r="ES148" s="11"/>
      <c r="ET148" s="11"/>
      <c r="EU148" s="11"/>
      <c r="EV148" s="11"/>
      <c r="EW148" s="11"/>
      <c r="EX148" s="11"/>
      <c r="EY148" s="11"/>
      <c r="EZ148" s="11"/>
      <c r="FA148" s="11"/>
      <c r="FB148" s="11"/>
      <c r="FC148" s="11"/>
      <c r="FD148" s="11"/>
      <c r="FE148" s="11"/>
      <c r="FF148" s="11"/>
      <c r="FG148" s="11"/>
      <c r="FH148" s="11"/>
      <c r="FI148" s="11"/>
      <c r="FJ148" s="11"/>
      <c r="FK148" s="11"/>
      <c r="FL148" s="11"/>
      <c r="FM148" s="11"/>
      <c r="FN148" s="11"/>
      <c r="FO148" s="11"/>
      <c r="FP148" s="11"/>
      <c r="FQ148" s="11"/>
      <c r="FR148" s="11"/>
      <c r="FS148" s="11"/>
      <c r="FT148" s="11"/>
      <c r="FU148" s="11"/>
      <c r="FV148" s="11"/>
      <c r="FW148" s="11"/>
      <c r="FX148" s="11"/>
      <c r="FY148" s="11"/>
      <c r="FZ148" s="11"/>
      <c r="GA148" s="11"/>
      <c r="GB148" s="11"/>
      <c r="GC148" s="11"/>
      <c r="GD148" s="11"/>
      <c r="GE148" s="11"/>
      <c r="GF148" s="11"/>
      <c r="GG148" s="11"/>
      <c r="GH148" s="11"/>
      <c r="GI148" s="11"/>
      <c r="GJ148" s="11"/>
      <c r="GK148" s="11"/>
      <c r="GL148" s="11"/>
      <c r="GM148" s="11"/>
      <c r="GN148" s="11"/>
      <c r="GO148" s="11"/>
      <c r="GP148" s="11"/>
      <c r="GQ148" s="11"/>
      <c r="GR148" s="11"/>
      <c r="GS148" s="11"/>
      <c r="GT148" s="11"/>
      <c r="GU148" s="11"/>
      <c r="GV148" s="11"/>
      <c r="GW148" s="11"/>
      <c r="GX148" s="11"/>
      <c r="GY148" s="11"/>
      <c r="GZ148" s="11"/>
      <c r="HA148" s="11"/>
      <c r="HB148" s="11"/>
      <c r="HC148" s="11"/>
      <c r="HD148" s="11"/>
      <c r="HE148" s="11"/>
      <c r="HF148" s="11"/>
      <c r="HG148" s="11"/>
      <c r="HH148" s="11"/>
      <c r="HI148" s="11"/>
      <c r="HJ148" s="11"/>
      <c r="HK148" s="11"/>
      <c r="HL148" s="11"/>
      <c r="HM148" s="11"/>
      <c r="HN148" s="11"/>
      <c r="HO148" s="11"/>
      <c r="HP148" s="11"/>
      <c r="HQ148" s="11"/>
    </row>
    <row r="149" spans="1:225" ht="12.5" x14ac:dyDescent="0.25">
      <c r="A149" s="1"/>
      <c r="B149" s="102">
        <v>758000</v>
      </c>
      <c r="C149" s="67" t="s">
        <v>64</v>
      </c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  <c r="EC149" s="1"/>
      <c r="ED149" s="1"/>
      <c r="EE149" s="1"/>
      <c r="EF149" s="1"/>
      <c r="EG149" s="1"/>
      <c r="EH149" s="1"/>
      <c r="EI149" s="1"/>
      <c r="EJ149" s="1"/>
      <c r="EK149" s="1"/>
      <c r="EL149" s="1"/>
      <c r="EM149" s="1"/>
      <c r="EN149" s="1"/>
      <c r="EO149" s="1"/>
      <c r="EP149" s="1"/>
      <c r="EQ149" s="1"/>
      <c r="ER149" s="1"/>
      <c r="ES149" s="1"/>
      <c r="ET149" s="1"/>
      <c r="EU149" s="1"/>
      <c r="EV149" s="1"/>
      <c r="EW149" s="1"/>
      <c r="EX149" s="1"/>
      <c r="EY149" s="1"/>
      <c r="EZ149" s="1"/>
      <c r="FA149" s="1"/>
      <c r="FB149" s="1"/>
      <c r="FC149" s="1"/>
      <c r="FD149" s="1"/>
      <c r="FE149" s="1"/>
      <c r="FF149" s="1"/>
      <c r="FG149" s="1"/>
      <c r="FH149" s="1"/>
      <c r="FI149" s="1"/>
      <c r="FJ149" s="1"/>
      <c r="FK149" s="1"/>
      <c r="FL149" s="1"/>
      <c r="FM149" s="1"/>
      <c r="FN149" s="1"/>
      <c r="FO149" s="1"/>
      <c r="FP149" s="1"/>
      <c r="FQ149" s="1"/>
      <c r="FR149" s="1"/>
      <c r="FS149" s="1"/>
      <c r="FT149" s="1"/>
      <c r="FU149" s="1"/>
      <c r="FV149" s="1"/>
      <c r="FW149" s="1"/>
      <c r="FX149" s="1"/>
      <c r="FY149" s="1"/>
      <c r="FZ149" s="1"/>
      <c r="GA149" s="1"/>
      <c r="GB149" s="1"/>
      <c r="GC149" s="1"/>
      <c r="GD149" s="1"/>
      <c r="GE149" s="1"/>
      <c r="GF149" s="1"/>
      <c r="GG149" s="1"/>
      <c r="GH149" s="1"/>
      <c r="GI149" s="1"/>
      <c r="GJ149" s="1"/>
      <c r="GK149" s="1"/>
      <c r="GL149" s="1"/>
      <c r="GM149" s="1"/>
      <c r="GN149" s="1"/>
      <c r="GO149" s="1"/>
      <c r="GP149" s="1"/>
      <c r="GQ149" s="1"/>
      <c r="GR149" s="1"/>
      <c r="GS149" s="1"/>
      <c r="GT149" s="1"/>
      <c r="GU149" s="1"/>
      <c r="GV149" s="1"/>
      <c r="GW149" s="1"/>
      <c r="GX149" s="1"/>
      <c r="GY149" s="1"/>
      <c r="GZ149" s="1"/>
      <c r="HA149" s="1"/>
      <c r="HB149" s="1"/>
      <c r="HC149" s="1"/>
      <c r="HD149" s="1"/>
      <c r="HE149" s="1"/>
      <c r="HF149" s="1"/>
      <c r="HG149" s="1"/>
      <c r="HH149" s="1"/>
      <c r="HI149" s="1"/>
      <c r="HJ149" s="1"/>
      <c r="HK149" s="1"/>
      <c r="HL149" s="1"/>
      <c r="HM149" s="1"/>
      <c r="HN149" s="1"/>
      <c r="HO149" s="1"/>
      <c r="HP149" s="1"/>
      <c r="HQ149" s="1"/>
    </row>
    <row r="150" spans="1:225" ht="12.5" x14ac:dyDescent="0.25">
      <c r="A150" s="1"/>
      <c r="B150" s="100"/>
      <c r="C150" s="101" t="s">
        <v>29</v>
      </c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  <c r="DY150" s="1"/>
      <c r="DZ150" s="1"/>
      <c r="EA150" s="1"/>
      <c r="EB150" s="1"/>
      <c r="EC150" s="1"/>
      <c r="ED150" s="1"/>
      <c r="EE150" s="1"/>
      <c r="EF150" s="1"/>
      <c r="EG150" s="1"/>
      <c r="EH150" s="1"/>
      <c r="EI150" s="1"/>
      <c r="EJ150" s="1"/>
      <c r="EK150" s="1"/>
      <c r="EL150" s="1"/>
      <c r="EM150" s="1"/>
      <c r="EN150" s="1"/>
      <c r="EO150" s="1"/>
      <c r="EP150" s="1"/>
      <c r="EQ150" s="1"/>
      <c r="ER150" s="1"/>
      <c r="ES150" s="1"/>
      <c r="ET150" s="1"/>
      <c r="EU150" s="1"/>
      <c r="EV150" s="1"/>
      <c r="EW150" s="1"/>
      <c r="EX150" s="1"/>
      <c r="EY150" s="1"/>
      <c r="EZ150" s="1"/>
      <c r="FA150" s="1"/>
      <c r="FB150" s="1"/>
      <c r="FC150" s="1"/>
      <c r="FD150" s="1"/>
      <c r="FE150" s="1"/>
      <c r="FF150" s="1"/>
      <c r="FG150" s="1"/>
      <c r="FH150" s="1"/>
      <c r="FI150" s="1"/>
      <c r="FJ150" s="1"/>
      <c r="FK150" s="1"/>
      <c r="FL150" s="1"/>
      <c r="FM150" s="1"/>
      <c r="FN150" s="1"/>
      <c r="FO150" s="1"/>
      <c r="FP150" s="1"/>
      <c r="FQ150" s="1"/>
      <c r="FR150" s="1"/>
      <c r="FS150" s="1"/>
      <c r="FT150" s="1"/>
      <c r="FU150" s="1"/>
      <c r="FV150" s="1"/>
      <c r="FW150" s="1"/>
      <c r="FX150" s="1"/>
      <c r="FY150" s="1"/>
      <c r="FZ150" s="1"/>
      <c r="GA150" s="1"/>
      <c r="GB150" s="1"/>
      <c r="GC150" s="1"/>
      <c r="GD150" s="1"/>
      <c r="GE150" s="1"/>
      <c r="GF150" s="1"/>
      <c r="GG150" s="1"/>
      <c r="GH150" s="1"/>
      <c r="GI150" s="1"/>
      <c r="GJ150" s="1"/>
      <c r="GK150" s="1"/>
      <c r="GL150" s="1"/>
      <c r="GM150" s="1"/>
      <c r="GN150" s="1"/>
      <c r="GO150" s="1"/>
      <c r="GP150" s="1"/>
      <c r="GQ150" s="1"/>
      <c r="GR150" s="1"/>
      <c r="GS150" s="1"/>
      <c r="GT150" s="1"/>
      <c r="GU150" s="1"/>
      <c r="GV150" s="1"/>
      <c r="GW150" s="1"/>
      <c r="GX150" s="1"/>
      <c r="GY150" s="1"/>
      <c r="GZ150" s="1"/>
      <c r="HA150" s="1"/>
      <c r="HB150" s="1"/>
      <c r="HC150" s="1"/>
      <c r="HD150" s="1"/>
      <c r="HE150" s="1"/>
      <c r="HF150" s="1"/>
      <c r="HG150" s="1"/>
      <c r="HH150" s="1"/>
      <c r="HI150" s="1"/>
      <c r="HJ150" s="1"/>
      <c r="HK150" s="1"/>
      <c r="HL150" s="1"/>
      <c r="HM150" s="1"/>
      <c r="HN150" s="1"/>
      <c r="HO150" s="1"/>
      <c r="HP150" s="1"/>
      <c r="HQ150" s="1"/>
    </row>
    <row r="151" spans="1:225" ht="12.5" x14ac:dyDescent="0.25">
      <c r="A151" s="1"/>
      <c r="B151" s="102">
        <v>768000</v>
      </c>
      <c r="C151" s="67" t="s">
        <v>65</v>
      </c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  <c r="EC151" s="1"/>
      <c r="ED151" s="1"/>
      <c r="EE151" s="1"/>
      <c r="EF151" s="1"/>
      <c r="EG151" s="1"/>
      <c r="EH151" s="1"/>
      <c r="EI151" s="1"/>
      <c r="EJ151" s="1"/>
      <c r="EK151" s="1"/>
      <c r="EL151" s="1"/>
      <c r="EM151" s="1"/>
      <c r="EN151" s="1"/>
      <c r="EO151" s="1"/>
      <c r="EP151" s="1"/>
      <c r="EQ151" s="1"/>
      <c r="ER151" s="1"/>
      <c r="ES151" s="1"/>
      <c r="ET151" s="1"/>
      <c r="EU151" s="1"/>
      <c r="EV151" s="1"/>
      <c r="EW151" s="1"/>
      <c r="EX151" s="1"/>
      <c r="EY151" s="1"/>
      <c r="EZ151" s="1"/>
      <c r="FA151" s="1"/>
      <c r="FB151" s="1"/>
      <c r="FC151" s="1"/>
      <c r="FD151" s="1"/>
      <c r="FE151" s="1"/>
      <c r="FF151" s="1"/>
      <c r="FG151" s="1"/>
      <c r="FH151" s="1"/>
      <c r="FI151" s="1"/>
      <c r="FJ151" s="1"/>
      <c r="FK151" s="1"/>
      <c r="FL151" s="1"/>
      <c r="FM151" s="1"/>
      <c r="FN151" s="1"/>
      <c r="FO151" s="1"/>
      <c r="FP151" s="1"/>
      <c r="FQ151" s="1"/>
      <c r="FR151" s="1"/>
      <c r="FS151" s="1"/>
      <c r="FT151" s="1"/>
      <c r="FU151" s="1"/>
      <c r="FV151" s="1"/>
      <c r="FW151" s="1"/>
      <c r="FX151" s="1"/>
      <c r="FY151" s="1"/>
      <c r="FZ151" s="1"/>
      <c r="GA151" s="1"/>
      <c r="GB151" s="1"/>
      <c r="GC151" s="1"/>
      <c r="GD151" s="1"/>
      <c r="GE151" s="1"/>
      <c r="GF151" s="1"/>
      <c r="GG151" s="1"/>
      <c r="GH151" s="1"/>
      <c r="GI151" s="1"/>
      <c r="GJ151" s="1"/>
      <c r="GK151" s="1"/>
      <c r="GL151" s="1"/>
      <c r="GM151" s="1"/>
      <c r="GN151" s="1"/>
      <c r="GO151" s="1"/>
      <c r="GP151" s="1"/>
      <c r="GQ151" s="1"/>
      <c r="GR151" s="1"/>
      <c r="GS151" s="1"/>
      <c r="GT151" s="1"/>
      <c r="GU151" s="1"/>
      <c r="GV151" s="1"/>
      <c r="GW151" s="1"/>
      <c r="GX151" s="1"/>
      <c r="GY151" s="1"/>
      <c r="GZ151" s="1"/>
      <c r="HA151" s="1"/>
      <c r="HB151" s="1"/>
      <c r="HC151" s="1"/>
      <c r="HD151" s="1"/>
      <c r="HE151" s="1"/>
      <c r="HF151" s="1"/>
      <c r="HG151" s="1"/>
      <c r="HH151" s="1"/>
      <c r="HI151" s="1"/>
      <c r="HJ151" s="1"/>
      <c r="HK151" s="1"/>
      <c r="HL151" s="1"/>
      <c r="HM151" s="1"/>
      <c r="HN151" s="1"/>
      <c r="HO151" s="1"/>
      <c r="HP151" s="1"/>
      <c r="HQ151" s="1"/>
    </row>
    <row r="152" spans="1:225" ht="12.5" x14ac:dyDescent="0.25">
      <c r="A152" s="1"/>
      <c r="B152" s="100"/>
      <c r="C152" s="101" t="s">
        <v>30</v>
      </c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  <c r="EU152" s="1"/>
      <c r="EV152" s="1"/>
      <c r="EW152" s="1"/>
      <c r="EX152" s="1"/>
      <c r="EY152" s="1"/>
      <c r="EZ152" s="1"/>
      <c r="FA152" s="1"/>
      <c r="FB152" s="1"/>
      <c r="FC152" s="1"/>
      <c r="FD152" s="1"/>
      <c r="FE152" s="1"/>
      <c r="FF152" s="1"/>
      <c r="FG152" s="1"/>
      <c r="FH152" s="1"/>
      <c r="FI152" s="1"/>
      <c r="FJ152" s="1"/>
      <c r="FK152" s="1"/>
      <c r="FL152" s="1"/>
      <c r="FM152" s="1"/>
      <c r="FN152" s="1"/>
      <c r="FO152" s="1"/>
      <c r="FP152" s="1"/>
      <c r="FQ152" s="1"/>
      <c r="FR152" s="1"/>
      <c r="FS152" s="1"/>
      <c r="FT152" s="1"/>
      <c r="FU152" s="1"/>
      <c r="FV152" s="1"/>
      <c r="FW152" s="1"/>
      <c r="FX152" s="1"/>
      <c r="FY152" s="1"/>
      <c r="FZ152" s="1"/>
      <c r="GA152" s="1"/>
      <c r="GB152" s="1"/>
      <c r="GC152" s="1"/>
      <c r="GD152" s="1"/>
      <c r="GE152" s="1"/>
      <c r="GF152" s="1"/>
      <c r="GG152" s="1"/>
      <c r="GH152" s="1"/>
      <c r="GI152" s="1"/>
      <c r="GJ152" s="1"/>
      <c r="GK152" s="1"/>
      <c r="GL152" s="1"/>
      <c r="GM152" s="1"/>
      <c r="GN152" s="1"/>
      <c r="GO152" s="1"/>
      <c r="GP152" s="1"/>
      <c r="GQ152" s="1"/>
      <c r="GR152" s="1"/>
      <c r="GS152" s="1"/>
      <c r="GT152" s="1"/>
      <c r="GU152" s="1"/>
      <c r="GV152" s="1"/>
      <c r="GW152" s="1"/>
      <c r="GX152" s="1"/>
      <c r="GY152" s="1"/>
      <c r="GZ152" s="1"/>
      <c r="HA152" s="1"/>
      <c r="HB152" s="1"/>
      <c r="HC152" s="1"/>
      <c r="HD152" s="1"/>
      <c r="HE152" s="1"/>
      <c r="HF152" s="1"/>
      <c r="HG152" s="1"/>
      <c r="HH152" s="1"/>
      <c r="HI152" s="1"/>
      <c r="HJ152" s="1"/>
      <c r="HK152" s="1"/>
      <c r="HL152" s="1"/>
      <c r="HM152" s="1"/>
      <c r="HN152" s="1"/>
      <c r="HO152" s="1"/>
      <c r="HP152" s="1"/>
      <c r="HQ152" s="1"/>
    </row>
    <row r="153" spans="1:225" ht="12.5" x14ac:dyDescent="0.25">
      <c r="A153" s="1"/>
      <c r="B153" s="102">
        <v>771100</v>
      </c>
      <c r="C153" s="67" t="s">
        <v>66</v>
      </c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1"/>
      <c r="EP153" s="1"/>
      <c r="EQ153" s="1"/>
      <c r="ER153" s="1"/>
      <c r="ES153" s="1"/>
      <c r="ET153" s="1"/>
      <c r="EU153" s="1"/>
      <c r="EV153" s="1"/>
      <c r="EW153" s="1"/>
      <c r="EX153" s="1"/>
      <c r="EY153" s="1"/>
      <c r="EZ153" s="1"/>
      <c r="FA153" s="1"/>
      <c r="FB153" s="1"/>
      <c r="FC153" s="1"/>
      <c r="FD153" s="1"/>
      <c r="FE153" s="1"/>
      <c r="FF153" s="1"/>
      <c r="FG153" s="1"/>
      <c r="FH153" s="1"/>
      <c r="FI153" s="1"/>
      <c r="FJ153" s="1"/>
      <c r="FK153" s="1"/>
      <c r="FL153" s="1"/>
      <c r="FM153" s="1"/>
      <c r="FN153" s="1"/>
      <c r="FO153" s="1"/>
      <c r="FP153" s="1"/>
      <c r="FQ153" s="1"/>
      <c r="FR153" s="1"/>
      <c r="FS153" s="1"/>
      <c r="FT153" s="1"/>
      <c r="FU153" s="1"/>
      <c r="FV153" s="1"/>
      <c r="FW153" s="1"/>
      <c r="FX153" s="1"/>
      <c r="FY153" s="1"/>
      <c r="FZ153" s="1"/>
      <c r="GA153" s="1"/>
      <c r="GB153" s="1"/>
      <c r="GC153" s="1"/>
      <c r="GD153" s="1"/>
      <c r="GE153" s="1"/>
      <c r="GF153" s="1"/>
      <c r="GG153" s="1"/>
      <c r="GH153" s="1"/>
      <c r="GI153" s="1"/>
      <c r="GJ153" s="1"/>
      <c r="GK153" s="1"/>
      <c r="GL153" s="1"/>
      <c r="GM153" s="1"/>
      <c r="GN153" s="1"/>
      <c r="GO153" s="1"/>
      <c r="GP153" s="1"/>
      <c r="GQ153" s="1"/>
      <c r="GR153" s="1"/>
      <c r="GS153" s="1"/>
      <c r="GT153" s="1"/>
      <c r="GU153" s="1"/>
      <c r="GV153" s="1"/>
      <c r="GW153" s="1"/>
      <c r="GX153" s="1"/>
      <c r="GY153" s="1"/>
      <c r="GZ153" s="1"/>
      <c r="HA153" s="1"/>
      <c r="HB153" s="1"/>
      <c r="HC153" s="1"/>
      <c r="HD153" s="1"/>
      <c r="HE153" s="1"/>
      <c r="HF153" s="1"/>
      <c r="HG153" s="1"/>
      <c r="HH153" s="1"/>
      <c r="HI153" s="1"/>
      <c r="HJ153" s="1"/>
      <c r="HK153" s="1"/>
      <c r="HL153" s="1"/>
      <c r="HM153" s="1"/>
      <c r="HN153" s="1"/>
      <c r="HO153" s="1"/>
      <c r="HP153" s="1"/>
      <c r="HQ153" s="1"/>
    </row>
    <row r="154" spans="1:225" ht="12.5" x14ac:dyDescent="0.25">
      <c r="A154" s="1"/>
      <c r="B154" s="102">
        <v>771300</v>
      </c>
      <c r="C154" s="67" t="s">
        <v>67</v>
      </c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  <c r="DY154" s="1"/>
      <c r="DZ154" s="1"/>
      <c r="EA154" s="1"/>
      <c r="EB154" s="1"/>
      <c r="EC154" s="1"/>
      <c r="ED154" s="1"/>
      <c r="EE154" s="1"/>
      <c r="EF154" s="1"/>
      <c r="EG154" s="1"/>
      <c r="EH154" s="1"/>
      <c r="EI154" s="1"/>
      <c r="EJ154" s="1"/>
      <c r="EK154" s="1"/>
      <c r="EL154" s="1"/>
      <c r="EM154" s="1"/>
      <c r="EN154" s="1"/>
      <c r="EO154" s="1"/>
      <c r="EP154" s="1"/>
      <c r="EQ154" s="1"/>
      <c r="ER154" s="1"/>
      <c r="ES154" s="1"/>
      <c r="ET154" s="1"/>
      <c r="EU154" s="1"/>
      <c r="EV154" s="1"/>
      <c r="EW154" s="1"/>
      <c r="EX154" s="1"/>
      <c r="EY154" s="1"/>
      <c r="EZ154" s="1"/>
      <c r="FA154" s="1"/>
      <c r="FB154" s="1"/>
      <c r="FC154" s="1"/>
      <c r="FD154" s="1"/>
      <c r="FE154" s="1"/>
      <c r="FF154" s="1"/>
      <c r="FG154" s="1"/>
      <c r="FH154" s="1"/>
      <c r="FI154" s="1"/>
      <c r="FJ154" s="1"/>
      <c r="FK154" s="1"/>
      <c r="FL154" s="1"/>
      <c r="FM154" s="1"/>
      <c r="FN154" s="1"/>
      <c r="FO154" s="1"/>
      <c r="FP154" s="1"/>
      <c r="FQ154" s="1"/>
      <c r="FR154" s="1"/>
      <c r="FS154" s="1"/>
      <c r="FT154" s="1"/>
      <c r="FU154" s="1"/>
      <c r="FV154" s="1"/>
      <c r="FW154" s="1"/>
      <c r="FX154" s="1"/>
      <c r="FY154" s="1"/>
      <c r="FZ154" s="1"/>
      <c r="GA154" s="1"/>
      <c r="GB154" s="1"/>
      <c r="GC154" s="1"/>
      <c r="GD154" s="1"/>
      <c r="GE154" s="1"/>
      <c r="GF154" s="1"/>
      <c r="GG154" s="1"/>
      <c r="GH154" s="1"/>
      <c r="GI154" s="1"/>
      <c r="GJ154" s="1"/>
      <c r="GK154" s="1"/>
      <c r="GL154" s="1"/>
      <c r="GM154" s="1"/>
      <c r="GN154" s="1"/>
      <c r="GO154" s="1"/>
      <c r="GP154" s="1"/>
      <c r="GQ154" s="1"/>
      <c r="GR154" s="1"/>
      <c r="GS154" s="1"/>
      <c r="GT154" s="1"/>
      <c r="GU154" s="1"/>
      <c r="GV154" s="1"/>
      <c r="GW154" s="1"/>
      <c r="GX154" s="1"/>
      <c r="GY154" s="1"/>
      <c r="GZ154" s="1"/>
      <c r="HA154" s="1"/>
      <c r="HB154" s="1"/>
      <c r="HC154" s="1"/>
      <c r="HD154" s="1"/>
      <c r="HE154" s="1"/>
      <c r="HF154" s="1"/>
      <c r="HG154" s="1"/>
      <c r="HH154" s="1"/>
      <c r="HI154" s="1"/>
      <c r="HJ154" s="1"/>
      <c r="HK154" s="1"/>
      <c r="HL154" s="1"/>
      <c r="HM154" s="1"/>
      <c r="HN154" s="1"/>
      <c r="HO154" s="1"/>
      <c r="HP154" s="1"/>
      <c r="HQ154" s="1"/>
    </row>
    <row r="155" spans="1:225" ht="12.5" x14ac:dyDescent="0.25">
      <c r="A155" s="1"/>
      <c r="B155" s="102">
        <v>771500</v>
      </c>
      <c r="C155" s="67" t="s">
        <v>68</v>
      </c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/>
      <c r="EE155" s="1"/>
      <c r="EF155" s="1"/>
      <c r="EG155" s="1"/>
      <c r="EH155" s="1"/>
      <c r="EI155" s="1"/>
      <c r="EJ155" s="1"/>
      <c r="EK155" s="1"/>
      <c r="EL155" s="1"/>
      <c r="EM155" s="1"/>
      <c r="EN155" s="1"/>
      <c r="EO155" s="1"/>
      <c r="EP155" s="1"/>
      <c r="EQ155" s="1"/>
      <c r="ER155" s="1"/>
      <c r="ES155" s="1"/>
      <c r="ET155" s="1"/>
      <c r="EU155" s="1"/>
      <c r="EV155" s="1"/>
      <c r="EW155" s="1"/>
      <c r="EX155" s="1"/>
      <c r="EY155" s="1"/>
      <c r="EZ155" s="1"/>
      <c r="FA155" s="1"/>
      <c r="FB155" s="1"/>
      <c r="FC155" s="1"/>
      <c r="FD155" s="1"/>
      <c r="FE155" s="1"/>
      <c r="FF155" s="1"/>
      <c r="FG155" s="1"/>
      <c r="FH155" s="1"/>
      <c r="FI155" s="1"/>
      <c r="FJ155" s="1"/>
      <c r="FK155" s="1"/>
      <c r="FL155" s="1"/>
      <c r="FM155" s="1"/>
      <c r="FN155" s="1"/>
      <c r="FO155" s="1"/>
      <c r="FP155" s="1"/>
      <c r="FQ155" s="1"/>
      <c r="FR155" s="1"/>
      <c r="FS155" s="1"/>
      <c r="FT155" s="1"/>
      <c r="FU155" s="1"/>
      <c r="FV155" s="1"/>
      <c r="FW155" s="1"/>
      <c r="FX155" s="1"/>
      <c r="FY155" s="1"/>
      <c r="FZ155" s="1"/>
      <c r="GA155" s="1"/>
      <c r="GB155" s="1"/>
      <c r="GC155" s="1"/>
      <c r="GD155" s="1"/>
      <c r="GE155" s="1"/>
      <c r="GF155" s="1"/>
      <c r="GG155" s="1"/>
      <c r="GH155" s="1"/>
      <c r="GI155" s="1"/>
      <c r="GJ155" s="1"/>
      <c r="GK155" s="1"/>
      <c r="GL155" s="1"/>
      <c r="GM155" s="1"/>
      <c r="GN155" s="1"/>
      <c r="GO155" s="1"/>
      <c r="GP155" s="1"/>
      <c r="GQ155" s="1"/>
      <c r="GR155" s="1"/>
      <c r="GS155" s="1"/>
      <c r="GT155" s="1"/>
      <c r="GU155" s="1"/>
      <c r="GV155" s="1"/>
      <c r="GW155" s="1"/>
      <c r="GX155" s="1"/>
      <c r="GY155" s="1"/>
      <c r="GZ155" s="1"/>
      <c r="HA155" s="1"/>
      <c r="HB155" s="1"/>
      <c r="HC155" s="1"/>
      <c r="HD155" s="1"/>
      <c r="HE155" s="1"/>
      <c r="HF155" s="1"/>
      <c r="HG155" s="1"/>
      <c r="HH155" s="1"/>
      <c r="HI155" s="1"/>
      <c r="HJ155" s="1"/>
      <c r="HK155" s="1"/>
      <c r="HL155" s="1"/>
      <c r="HM155" s="1"/>
      <c r="HN155" s="1"/>
      <c r="HO155" s="1"/>
      <c r="HP155" s="1"/>
      <c r="HQ155" s="1"/>
    </row>
    <row r="156" spans="1:225" ht="12.5" x14ac:dyDescent="0.25">
      <c r="A156" s="1"/>
      <c r="B156" s="92">
        <v>778000</v>
      </c>
      <c r="C156" s="93" t="s">
        <v>158</v>
      </c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  <c r="DY156" s="1"/>
      <c r="DZ156" s="1"/>
      <c r="EA156" s="1"/>
      <c r="EB156" s="1"/>
      <c r="EC156" s="1"/>
      <c r="ED156" s="1"/>
      <c r="EE156" s="1"/>
      <c r="EF156" s="1"/>
      <c r="EG156" s="1"/>
      <c r="EH156" s="1"/>
      <c r="EI156" s="1"/>
      <c r="EJ156" s="1"/>
      <c r="EK156" s="1"/>
      <c r="EL156" s="1"/>
      <c r="EM156" s="1"/>
      <c r="EN156" s="1"/>
      <c r="EO156" s="1"/>
      <c r="EP156" s="1"/>
      <c r="EQ156" s="1"/>
      <c r="ER156" s="1"/>
      <c r="ES156" s="1"/>
      <c r="ET156" s="1"/>
      <c r="EU156" s="1"/>
      <c r="EV156" s="1"/>
      <c r="EW156" s="1"/>
      <c r="EX156" s="1"/>
      <c r="EY156" s="1"/>
      <c r="EZ156" s="1"/>
      <c r="FA156" s="1"/>
      <c r="FB156" s="1"/>
      <c r="FC156" s="1"/>
      <c r="FD156" s="1"/>
      <c r="FE156" s="1"/>
      <c r="FF156" s="1"/>
      <c r="FG156" s="1"/>
      <c r="FH156" s="1"/>
      <c r="FI156" s="1"/>
      <c r="FJ156" s="1"/>
      <c r="FK156" s="1"/>
      <c r="FL156" s="1"/>
      <c r="FM156" s="1"/>
      <c r="FN156" s="1"/>
      <c r="FO156" s="1"/>
      <c r="FP156" s="1"/>
      <c r="FQ156" s="1"/>
      <c r="FR156" s="1"/>
      <c r="FS156" s="1"/>
      <c r="FT156" s="1"/>
      <c r="FU156" s="1"/>
      <c r="FV156" s="1"/>
      <c r="FW156" s="1"/>
      <c r="FX156" s="1"/>
      <c r="FY156" s="1"/>
      <c r="FZ156" s="1"/>
      <c r="GA156" s="1"/>
      <c r="GB156" s="1"/>
      <c r="GC156" s="1"/>
      <c r="GD156" s="1"/>
      <c r="GE156" s="1"/>
      <c r="GF156" s="1"/>
      <c r="GG156" s="1"/>
      <c r="GH156" s="1"/>
      <c r="GI156" s="1"/>
      <c r="GJ156" s="1"/>
      <c r="GK156" s="1"/>
      <c r="GL156" s="1"/>
      <c r="GM156" s="1"/>
      <c r="GN156" s="1"/>
      <c r="GO156" s="1"/>
      <c r="GP156" s="1"/>
      <c r="GQ156" s="1"/>
      <c r="GR156" s="1"/>
      <c r="GS156" s="1"/>
      <c r="GT156" s="1"/>
      <c r="GU156" s="1"/>
      <c r="GV156" s="1"/>
      <c r="GW156" s="1"/>
      <c r="GX156" s="1"/>
      <c r="GY156" s="1"/>
      <c r="GZ156" s="1"/>
      <c r="HA156" s="1"/>
      <c r="HB156" s="1"/>
      <c r="HC156" s="1"/>
      <c r="HD156" s="1"/>
      <c r="HE156" s="1"/>
      <c r="HF156" s="1"/>
      <c r="HG156" s="1"/>
      <c r="HH156" s="1"/>
      <c r="HI156" s="1"/>
      <c r="HJ156" s="1"/>
      <c r="HK156" s="1"/>
      <c r="HL156" s="1"/>
      <c r="HM156" s="1"/>
      <c r="HN156" s="1"/>
      <c r="HO156" s="1"/>
      <c r="HP156" s="1"/>
      <c r="HQ156" s="1"/>
    </row>
    <row r="157" spans="1:225" ht="12.5" x14ac:dyDescent="0.25">
      <c r="A157" s="1"/>
      <c r="B157" s="100"/>
      <c r="C157" s="101" t="s">
        <v>69</v>
      </c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1"/>
      <c r="EP157" s="1"/>
      <c r="EQ157" s="1"/>
      <c r="ER157" s="1"/>
      <c r="ES157" s="1"/>
      <c r="ET157" s="1"/>
      <c r="EU157" s="1"/>
      <c r="EV157" s="1"/>
      <c r="EW157" s="1"/>
      <c r="EX157" s="1"/>
      <c r="EY157" s="1"/>
      <c r="EZ157" s="1"/>
      <c r="FA157" s="1"/>
      <c r="FB157" s="1"/>
      <c r="FC157" s="1"/>
      <c r="FD157" s="1"/>
      <c r="FE157" s="1"/>
      <c r="FF157" s="1"/>
      <c r="FG157" s="1"/>
      <c r="FH157" s="1"/>
      <c r="FI157" s="1"/>
      <c r="FJ157" s="1"/>
      <c r="FK157" s="1"/>
      <c r="FL157" s="1"/>
      <c r="FM157" s="1"/>
      <c r="FN157" s="1"/>
      <c r="FO157" s="1"/>
      <c r="FP157" s="1"/>
      <c r="FQ157" s="1"/>
      <c r="FR157" s="1"/>
      <c r="FS157" s="1"/>
      <c r="FT157" s="1"/>
      <c r="FU157" s="1"/>
      <c r="FV157" s="1"/>
      <c r="FW157" s="1"/>
      <c r="FX157" s="1"/>
      <c r="FY157" s="1"/>
      <c r="FZ157" s="1"/>
      <c r="GA157" s="1"/>
      <c r="GB157" s="1"/>
      <c r="GC157" s="1"/>
      <c r="GD157" s="1"/>
      <c r="GE157" s="1"/>
      <c r="GF157" s="1"/>
      <c r="GG157" s="1"/>
      <c r="GH157" s="1"/>
      <c r="GI157" s="1"/>
      <c r="GJ157" s="1"/>
      <c r="GK157" s="1"/>
      <c r="GL157" s="1"/>
      <c r="GM157" s="1"/>
      <c r="GN157" s="1"/>
      <c r="GO157" s="1"/>
      <c r="GP157" s="1"/>
      <c r="GQ157" s="1"/>
      <c r="GR157" s="1"/>
      <c r="GS157" s="1"/>
      <c r="GT157" s="1"/>
      <c r="GU157" s="1"/>
      <c r="GV157" s="1"/>
      <c r="GW157" s="1"/>
      <c r="GX157" s="1"/>
      <c r="GY157" s="1"/>
      <c r="GZ157" s="1"/>
      <c r="HA157" s="1"/>
      <c r="HB157" s="1"/>
      <c r="HC157" s="1"/>
      <c r="HD157" s="1"/>
      <c r="HE157" s="1"/>
      <c r="HF157" s="1"/>
      <c r="HG157" s="1"/>
      <c r="HH157" s="1"/>
      <c r="HI157" s="1"/>
      <c r="HJ157" s="1"/>
      <c r="HK157" s="1"/>
      <c r="HL157" s="1"/>
      <c r="HM157" s="1"/>
      <c r="HN157" s="1"/>
      <c r="HO157" s="1"/>
      <c r="HP157" s="1"/>
      <c r="HQ157" s="1"/>
    </row>
    <row r="158" spans="1:225" ht="12.5" x14ac:dyDescent="0.25">
      <c r="A158" s="1"/>
      <c r="B158" s="102">
        <v>781000</v>
      </c>
      <c r="C158" s="67" t="s">
        <v>160</v>
      </c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  <c r="EC158" s="1"/>
      <c r="ED158" s="1"/>
      <c r="EE158" s="1"/>
      <c r="EF158" s="1"/>
      <c r="EG158" s="1"/>
      <c r="EH158" s="1"/>
      <c r="EI158" s="1"/>
      <c r="EJ158" s="1"/>
      <c r="EK158" s="1"/>
      <c r="EL158" s="1"/>
      <c r="EM158" s="1"/>
      <c r="EN158" s="1"/>
      <c r="EO158" s="1"/>
      <c r="EP158" s="1"/>
      <c r="EQ158" s="1"/>
      <c r="ER158" s="1"/>
      <c r="ES158" s="1"/>
      <c r="ET158" s="1"/>
      <c r="EU158" s="1"/>
      <c r="EV158" s="1"/>
      <c r="EW158" s="1"/>
      <c r="EX158" s="1"/>
      <c r="EY158" s="1"/>
      <c r="EZ158" s="1"/>
      <c r="FA158" s="1"/>
      <c r="FB158" s="1"/>
      <c r="FC158" s="1"/>
      <c r="FD158" s="1"/>
      <c r="FE158" s="1"/>
      <c r="FF158" s="1"/>
      <c r="FG158" s="1"/>
      <c r="FH158" s="1"/>
      <c r="FI158" s="1"/>
      <c r="FJ158" s="1"/>
      <c r="FK158" s="1"/>
      <c r="FL158" s="1"/>
      <c r="FM158" s="1"/>
      <c r="FN158" s="1"/>
      <c r="FO158" s="1"/>
      <c r="FP158" s="1"/>
      <c r="FQ158" s="1"/>
      <c r="FR158" s="1"/>
      <c r="FS158" s="1"/>
      <c r="FT158" s="1"/>
      <c r="FU158" s="1"/>
      <c r="FV158" s="1"/>
      <c r="FW158" s="1"/>
      <c r="FX158" s="1"/>
      <c r="FY158" s="1"/>
      <c r="FZ158" s="1"/>
      <c r="GA158" s="1"/>
      <c r="GB158" s="1"/>
      <c r="GC158" s="1"/>
      <c r="GD158" s="1"/>
      <c r="GE158" s="1"/>
      <c r="GF158" s="1"/>
      <c r="GG158" s="1"/>
      <c r="GH158" s="1"/>
      <c r="GI158" s="1"/>
      <c r="GJ158" s="1"/>
      <c r="GK158" s="1"/>
      <c r="GL158" s="1"/>
      <c r="GM158" s="1"/>
      <c r="GN158" s="1"/>
      <c r="GO158" s="1"/>
      <c r="GP158" s="1"/>
      <c r="GQ158" s="1"/>
      <c r="GR158" s="1"/>
      <c r="GS158" s="1"/>
      <c r="GT158" s="1"/>
      <c r="GU158" s="1"/>
      <c r="GV158" s="1"/>
      <c r="GW158" s="1"/>
      <c r="GX158" s="1"/>
      <c r="GY158" s="1"/>
      <c r="GZ158" s="1"/>
      <c r="HA158" s="1"/>
      <c r="HB158" s="1"/>
      <c r="HC158" s="1"/>
      <c r="HD158" s="1"/>
      <c r="HE158" s="1"/>
      <c r="HF158" s="1"/>
      <c r="HG158" s="1"/>
      <c r="HH158" s="1"/>
      <c r="HI158" s="1"/>
      <c r="HJ158" s="1"/>
      <c r="HK158" s="1"/>
      <c r="HL158" s="1"/>
      <c r="HM158" s="1"/>
      <c r="HN158" s="1"/>
      <c r="HO158" s="1"/>
      <c r="HP158" s="1"/>
      <c r="HQ158" s="1"/>
    </row>
    <row r="159" spans="1:225" s="85" customFormat="1" ht="12.5" x14ac:dyDescent="0.25">
      <c r="A159" s="11"/>
      <c r="B159" s="92">
        <v>789000</v>
      </c>
      <c r="C159" s="93" t="s">
        <v>159</v>
      </c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  <c r="AV159" s="11"/>
      <c r="AW159" s="11"/>
      <c r="AX159" s="11"/>
      <c r="AY159" s="11"/>
      <c r="AZ159" s="11"/>
      <c r="BA159" s="11"/>
      <c r="BB159" s="11"/>
      <c r="BC159" s="11"/>
      <c r="BD159" s="11"/>
      <c r="BE159" s="11"/>
      <c r="BF159" s="11"/>
      <c r="BG159" s="11"/>
      <c r="BH159" s="11"/>
      <c r="BI159" s="11"/>
      <c r="BJ159" s="11"/>
      <c r="BK159" s="11"/>
      <c r="BL159" s="11"/>
      <c r="BM159" s="11"/>
      <c r="BN159" s="11"/>
      <c r="BO159" s="11"/>
      <c r="BP159" s="11"/>
      <c r="BQ159" s="11"/>
      <c r="BR159" s="11"/>
      <c r="BS159" s="11"/>
      <c r="BT159" s="11"/>
      <c r="BU159" s="11"/>
      <c r="BV159" s="11"/>
      <c r="BW159" s="11"/>
      <c r="BX159" s="11"/>
      <c r="BY159" s="11"/>
      <c r="BZ159" s="11"/>
      <c r="CA159" s="11"/>
      <c r="CB159" s="11"/>
      <c r="CC159" s="11"/>
      <c r="CD159" s="11"/>
      <c r="CE159" s="11"/>
      <c r="CF159" s="11"/>
      <c r="CG159" s="11"/>
      <c r="CH159" s="11"/>
      <c r="CI159" s="11"/>
      <c r="CJ159" s="11"/>
      <c r="CK159" s="11"/>
      <c r="CL159" s="11"/>
      <c r="CM159" s="11"/>
      <c r="CN159" s="11"/>
      <c r="CO159" s="11"/>
      <c r="CP159" s="11"/>
      <c r="CQ159" s="11"/>
      <c r="CR159" s="11"/>
      <c r="CS159" s="11"/>
      <c r="CT159" s="11"/>
      <c r="CU159" s="11"/>
      <c r="CV159" s="11"/>
      <c r="CW159" s="11"/>
      <c r="CX159" s="11"/>
      <c r="CY159" s="11"/>
      <c r="CZ159" s="11"/>
      <c r="DA159" s="11"/>
      <c r="DB159" s="11"/>
      <c r="DC159" s="11"/>
      <c r="DD159" s="11"/>
      <c r="DE159" s="11"/>
      <c r="DF159" s="11"/>
      <c r="DG159" s="11"/>
      <c r="DH159" s="11"/>
      <c r="DI159" s="11"/>
      <c r="DJ159" s="11"/>
      <c r="DK159" s="11"/>
      <c r="DL159" s="11"/>
      <c r="DM159" s="11"/>
      <c r="DN159" s="11"/>
      <c r="DO159" s="11"/>
      <c r="DP159" s="11"/>
      <c r="DQ159" s="11"/>
      <c r="DR159" s="11"/>
      <c r="DS159" s="11"/>
      <c r="DT159" s="11"/>
      <c r="DU159" s="11"/>
      <c r="DV159" s="11"/>
      <c r="DW159" s="11"/>
      <c r="DX159" s="11"/>
      <c r="DY159" s="11"/>
      <c r="DZ159" s="11"/>
      <c r="EA159" s="11"/>
      <c r="EB159" s="11"/>
      <c r="EC159" s="11"/>
      <c r="ED159" s="11"/>
      <c r="EE159" s="11"/>
      <c r="EF159" s="11"/>
      <c r="EG159" s="11"/>
      <c r="EH159" s="11"/>
      <c r="EI159" s="11"/>
      <c r="EJ159" s="11"/>
      <c r="EK159" s="11"/>
      <c r="EL159" s="11"/>
      <c r="EM159" s="11"/>
      <c r="EN159" s="11"/>
      <c r="EO159" s="11"/>
      <c r="EP159" s="11"/>
      <c r="EQ159" s="11"/>
      <c r="ER159" s="11"/>
      <c r="ES159" s="11"/>
      <c r="ET159" s="11"/>
      <c r="EU159" s="11"/>
      <c r="EV159" s="11"/>
      <c r="EW159" s="11"/>
      <c r="EX159" s="11"/>
      <c r="EY159" s="11"/>
      <c r="EZ159" s="11"/>
      <c r="FA159" s="11"/>
      <c r="FB159" s="11"/>
      <c r="FC159" s="11"/>
      <c r="FD159" s="11"/>
      <c r="FE159" s="11"/>
      <c r="FF159" s="11"/>
      <c r="FG159" s="11"/>
      <c r="FH159" s="11"/>
      <c r="FI159" s="11"/>
      <c r="FJ159" s="11"/>
      <c r="FK159" s="11"/>
      <c r="FL159" s="11"/>
      <c r="FM159" s="11"/>
      <c r="FN159" s="11"/>
      <c r="FO159" s="11"/>
      <c r="FP159" s="11"/>
      <c r="FQ159" s="11"/>
      <c r="FR159" s="11"/>
      <c r="FS159" s="11"/>
      <c r="FT159" s="11"/>
      <c r="FU159" s="11"/>
      <c r="FV159" s="11"/>
      <c r="FW159" s="11"/>
      <c r="FX159" s="11"/>
      <c r="FY159" s="11"/>
      <c r="FZ159" s="11"/>
      <c r="GA159" s="11"/>
      <c r="GB159" s="11"/>
      <c r="GC159" s="11"/>
      <c r="GD159" s="11"/>
      <c r="GE159" s="11"/>
      <c r="GF159" s="11"/>
      <c r="GG159" s="11"/>
      <c r="GH159" s="11"/>
      <c r="GI159" s="11"/>
      <c r="GJ159" s="11"/>
      <c r="GK159" s="11"/>
      <c r="GL159" s="11"/>
      <c r="GM159" s="11"/>
      <c r="GN159" s="11"/>
      <c r="GO159" s="11"/>
      <c r="GP159" s="11"/>
      <c r="GQ159" s="11"/>
      <c r="GR159" s="11"/>
      <c r="GS159" s="11"/>
      <c r="GT159" s="11"/>
      <c r="GU159" s="11"/>
      <c r="GV159" s="11"/>
      <c r="GW159" s="11"/>
      <c r="GX159" s="11"/>
      <c r="GY159" s="11"/>
      <c r="GZ159" s="11"/>
      <c r="HA159" s="11"/>
      <c r="HB159" s="11"/>
      <c r="HC159" s="11"/>
      <c r="HD159" s="11"/>
      <c r="HE159" s="11"/>
      <c r="HF159" s="11"/>
      <c r="HG159" s="11"/>
      <c r="HH159" s="11"/>
      <c r="HI159" s="11"/>
      <c r="HJ159" s="11"/>
      <c r="HK159" s="11"/>
      <c r="HL159" s="11"/>
      <c r="HM159" s="11"/>
      <c r="HN159" s="11"/>
      <c r="HO159" s="11"/>
      <c r="HP159" s="11"/>
      <c r="HQ159" s="11"/>
    </row>
    <row r="160" spans="1:225" ht="12.5" x14ac:dyDescent="0.25">
      <c r="A160" s="1"/>
      <c r="B160" s="90"/>
      <c r="C160" s="91" t="s">
        <v>161</v>
      </c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  <c r="FX160" s="1"/>
      <c r="FY160" s="1"/>
      <c r="FZ160" s="1"/>
      <c r="GA160" s="1"/>
      <c r="GB160" s="1"/>
      <c r="GC160" s="1"/>
      <c r="GD160" s="1"/>
      <c r="GE160" s="1"/>
      <c r="GF160" s="1"/>
      <c r="GG160" s="1"/>
      <c r="GH160" s="1"/>
      <c r="GI160" s="1"/>
      <c r="GJ160" s="1"/>
      <c r="GK160" s="1"/>
      <c r="GL160" s="1"/>
      <c r="GM160" s="1"/>
      <c r="GN160" s="1"/>
      <c r="GO160" s="1"/>
      <c r="GP160" s="1"/>
      <c r="GQ160" s="1"/>
      <c r="GR160" s="1"/>
      <c r="GS160" s="1"/>
      <c r="GT160" s="1"/>
      <c r="GU160" s="1"/>
      <c r="GV160" s="1"/>
      <c r="GW160" s="1"/>
      <c r="GX160" s="1"/>
      <c r="GY160" s="1"/>
      <c r="GZ160" s="1"/>
      <c r="HA160" s="1"/>
      <c r="HB160" s="1"/>
      <c r="HC160" s="1"/>
      <c r="HD160" s="1"/>
      <c r="HE160" s="1"/>
      <c r="HF160" s="1"/>
      <c r="HG160" s="1"/>
      <c r="HH160" s="1"/>
      <c r="HI160" s="1"/>
      <c r="HJ160" s="1"/>
      <c r="HK160" s="1"/>
      <c r="HL160" s="1"/>
      <c r="HM160" s="1"/>
      <c r="HN160" s="1"/>
      <c r="HO160" s="1"/>
      <c r="HP160" s="1"/>
      <c r="HQ160" s="1"/>
    </row>
    <row r="161" spans="1:225" ht="12.5" x14ac:dyDescent="0.25">
      <c r="A161" s="1"/>
      <c r="B161" s="92">
        <v>791000</v>
      </c>
      <c r="C161" s="93" t="s">
        <v>180</v>
      </c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  <c r="EI161" s="1"/>
      <c r="EJ161" s="1"/>
      <c r="EK161" s="1"/>
      <c r="EL161" s="1"/>
      <c r="EM161" s="1"/>
      <c r="EN161" s="1"/>
      <c r="EO161" s="1"/>
      <c r="EP161" s="1"/>
      <c r="EQ161" s="1"/>
      <c r="ER161" s="1"/>
      <c r="ES161" s="1"/>
      <c r="ET161" s="1"/>
      <c r="EU161" s="1"/>
      <c r="EV161" s="1"/>
      <c r="EW161" s="1"/>
      <c r="EX161" s="1"/>
      <c r="EY161" s="1"/>
      <c r="EZ161" s="1"/>
      <c r="FA161" s="1"/>
      <c r="FB161" s="1"/>
      <c r="FC161" s="1"/>
      <c r="FD161" s="1"/>
      <c r="FE161" s="1"/>
      <c r="FF161" s="1"/>
      <c r="FG161" s="1"/>
      <c r="FH161" s="1"/>
      <c r="FI161" s="1"/>
      <c r="FJ161" s="1"/>
      <c r="FK161" s="1"/>
      <c r="FL161" s="1"/>
      <c r="FM161" s="1"/>
      <c r="FN161" s="1"/>
      <c r="FO161" s="1"/>
      <c r="FP161" s="1"/>
      <c r="FQ161" s="1"/>
      <c r="FR161" s="1"/>
      <c r="FS161" s="1"/>
      <c r="FT161" s="1"/>
      <c r="FU161" s="1"/>
      <c r="FV161" s="1"/>
      <c r="FW161" s="1"/>
      <c r="FX161" s="1"/>
      <c r="FY161" s="1"/>
      <c r="FZ161" s="1"/>
      <c r="GA161" s="1"/>
      <c r="GB161" s="1"/>
      <c r="GC161" s="1"/>
      <c r="GD161" s="1"/>
      <c r="GE161" s="1"/>
      <c r="GF161" s="1"/>
      <c r="GG161" s="1"/>
      <c r="GH161" s="1"/>
      <c r="GI161" s="1"/>
      <c r="GJ161" s="1"/>
      <c r="GK161" s="1"/>
      <c r="GL161" s="1"/>
      <c r="GM161" s="1"/>
      <c r="GN161" s="1"/>
      <c r="GO161" s="1"/>
      <c r="GP161" s="1"/>
      <c r="GQ161" s="1"/>
      <c r="GR161" s="1"/>
      <c r="GS161" s="1"/>
      <c r="GT161" s="1"/>
      <c r="GU161" s="1"/>
      <c r="GV161" s="1"/>
      <c r="GW161" s="1"/>
      <c r="GX161" s="1"/>
      <c r="GY161" s="1"/>
      <c r="GZ161" s="1"/>
      <c r="HA161" s="1"/>
      <c r="HB161" s="1"/>
      <c r="HC161" s="1"/>
      <c r="HD161" s="1"/>
      <c r="HE161" s="1"/>
      <c r="HF161" s="1"/>
      <c r="HG161" s="1"/>
      <c r="HH161" s="1"/>
      <c r="HI161" s="1"/>
      <c r="HJ161" s="1"/>
      <c r="HK161" s="1"/>
      <c r="HL161" s="1"/>
      <c r="HM161" s="1"/>
      <c r="HN161" s="1"/>
      <c r="HO161" s="1"/>
      <c r="HP161" s="1"/>
      <c r="HQ161" s="1"/>
    </row>
    <row r="162" spans="1:225" ht="15.75" customHeight="1" x14ac:dyDescent="0.25">
      <c r="B162" s="92">
        <v>796000</v>
      </c>
      <c r="C162" s="93" t="s">
        <v>181</v>
      </c>
    </row>
    <row r="163" spans="1:225" ht="15.75" customHeight="1" x14ac:dyDescent="0.25">
      <c r="B163" s="92">
        <v>797000</v>
      </c>
      <c r="C163" s="93" t="s">
        <v>182</v>
      </c>
    </row>
    <row r="164" spans="1:225" ht="15.75" customHeight="1" x14ac:dyDescent="0.25">
      <c r="B164" s="90"/>
      <c r="C164" s="91" t="s">
        <v>162</v>
      </c>
    </row>
    <row r="165" spans="1:225" ht="15.75" customHeight="1" x14ac:dyDescent="0.25">
      <c r="B165" s="92">
        <v>861000</v>
      </c>
      <c r="C165" s="93" t="s">
        <v>163</v>
      </c>
    </row>
    <row r="166" spans="1:225" ht="15.75" customHeight="1" x14ac:dyDescent="0.25">
      <c r="B166" s="92">
        <v>862000</v>
      </c>
      <c r="C166" s="93" t="s">
        <v>164</v>
      </c>
    </row>
    <row r="167" spans="1:225" ht="15.75" customHeight="1" x14ac:dyDescent="0.25">
      <c r="B167" s="92">
        <v>864000</v>
      </c>
      <c r="C167" s="93" t="s">
        <v>165</v>
      </c>
    </row>
    <row r="168" spans="1:225" ht="15.75" customHeight="1" x14ac:dyDescent="0.25">
      <c r="B168" s="90"/>
      <c r="C168" s="91" t="s">
        <v>166</v>
      </c>
    </row>
    <row r="169" spans="1:225" ht="15.75" customHeight="1" x14ac:dyDescent="0.25">
      <c r="B169" s="92">
        <v>870000</v>
      </c>
      <c r="C169" s="93" t="s">
        <v>167</v>
      </c>
    </row>
    <row r="170" spans="1:225" ht="15.75" customHeight="1" x14ac:dyDescent="0.25">
      <c r="B170" s="92">
        <v>871000</v>
      </c>
      <c r="C170" s="93" t="s">
        <v>168</v>
      </c>
    </row>
    <row r="171" spans="1:225" ht="15.75" customHeight="1" x14ac:dyDescent="0.25">
      <c r="B171" s="92">
        <v>875000</v>
      </c>
      <c r="C171" s="93" t="s">
        <v>169</v>
      </c>
    </row>
  </sheetData>
  <sheetProtection algorithmName="SHA-512" hashValue="PHh5WOglUtDvTgrokOaifWob+rVtCuRxUjBqzPEREQUFfknHvrW90KzLz+Q326KD9HcnCI15M4RYBF8z7RMcQw==" saltValue="UTgW7IhX/pg+Q8/6BFw2SA==" spinCount="100000" sheet="1" objects="1" scenarios="1"/>
  <mergeCells count="1">
    <mergeCell ref="B1:C1"/>
  </mergeCells>
  <phoneticPr fontId="7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M1181"/>
  <sheetViews>
    <sheetView tabSelected="1" zoomScale="80" zoomScaleNormal="80" workbookViewId="0">
      <selection activeCell="H10" sqref="H10"/>
    </sheetView>
  </sheetViews>
  <sheetFormatPr baseColWidth="10" defaultColWidth="14.453125" defaultRowHeight="15.75" customHeight="1" x14ac:dyDescent="0.25"/>
  <cols>
    <col min="1" max="1" width="7.1796875" style="38" customWidth="1"/>
    <col min="2" max="2" width="8.26953125" style="39" customWidth="1"/>
    <col min="3" max="3" width="12.81640625" customWidth="1"/>
    <col min="4" max="4" width="64" customWidth="1"/>
    <col min="5" max="5" width="34.7265625" customWidth="1"/>
    <col min="6" max="9" width="18.7265625" style="34" bestFit="1" customWidth="1"/>
    <col min="10" max="11" width="19.81640625" style="34" bestFit="1" customWidth="1"/>
    <col min="12" max="12" width="21.26953125" style="34" bestFit="1" customWidth="1"/>
  </cols>
  <sheetData>
    <row r="1" spans="1:13" ht="47.25" customHeight="1" thickBot="1" x14ac:dyDescent="0.3">
      <c r="A1" s="154" t="s">
        <v>210</v>
      </c>
      <c r="B1" s="155"/>
      <c r="C1" s="155"/>
      <c r="D1" s="155"/>
      <c r="E1" s="156"/>
      <c r="F1" s="150" t="s">
        <v>31</v>
      </c>
      <c r="G1" s="151"/>
      <c r="H1" s="152"/>
      <c r="I1" s="153" t="s">
        <v>32</v>
      </c>
      <c r="J1" s="151"/>
      <c r="K1" s="152"/>
      <c r="L1" s="143"/>
    </row>
    <row r="2" spans="1:13" s="25" customFormat="1" ht="45" customHeight="1" thickBot="1" x14ac:dyDescent="0.3">
      <c r="A2" s="36" t="s">
        <v>70</v>
      </c>
      <c r="B2" s="26" t="s">
        <v>71</v>
      </c>
      <c r="C2" s="27" t="s">
        <v>72</v>
      </c>
      <c r="D2" s="26" t="s">
        <v>73</v>
      </c>
      <c r="E2" s="26" t="s">
        <v>74</v>
      </c>
      <c r="F2" s="28" t="s">
        <v>75</v>
      </c>
      <c r="G2" s="29" t="s">
        <v>76</v>
      </c>
      <c r="H2" s="30" t="s">
        <v>77</v>
      </c>
      <c r="I2" s="28" t="s">
        <v>75</v>
      </c>
      <c r="J2" s="29" t="s">
        <v>78</v>
      </c>
      <c r="K2" s="30" t="s">
        <v>77</v>
      </c>
      <c r="L2" s="30" t="s">
        <v>79</v>
      </c>
    </row>
    <row r="3" spans="1:13" s="43" customFormat="1" ht="13" x14ac:dyDescent="0.3">
      <c r="A3" s="165"/>
      <c r="B3" s="166"/>
      <c r="C3" s="167"/>
      <c r="D3" s="168"/>
      <c r="E3" s="169"/>
      <c r="F3" s="170"/>
      <c r="G3" s="171"/>
      <c r="H3" s="172">
        <f>-F3+G3</f>
        <v>0</v>
      </c>
      <c r="I3" s="173"/>
      <c r="J3" s="174"/>
      <c r="K3" s="175">
        <f>-I3+J3</f>
        <v>0</v>
      </c>
      <c r="L3" s="176">
        <f>H3+K3</f>
        <v>0</v>
      </c>
    </row>
    <row r="4" spans="1:13" s="43" customFormat="1" ht="13" x14ac:dyDescent="0.3">
      <c r="A4" s="177"/>
      <c r="B4" s="178"/>
      <c r="C4" s="179"/>
      <c r="D4" s="180"/>
      <c r="E4" s="40"/>
      <c r="F4" s="139"/>
      <c r="G4" s="140"/>
      <c r="H4" s="47">
        <f>H3-F4+G4</f>
        <v>0</v>
      </c>
      <c r="I4" s="181"/>
      <c r="J4" s="41"/>
      <c r="K4" s="81">
        <f>K3-I4+J4</f>
        <v>0</v>
      </c>
      <c r="L4" s="42">
        <f t="shared" ref="L4:L66" si="0">H4+K4</f>
        <v>0</v>
      </c>
    </row>
    <row r="5" spans="1:13" s="43" customFormat="1" ht="13" x14ac:dyDescent="0.3">
      <c r="A5" s="44"/>
      <c r="B5" s="80"/>
      <c r="C5" s="83"/>
      <c r="D5" s="51"/>
      <c r="E5" s="40"/>
      <c r="F5" s="45"/>
      <c r="G5" s="46"/>
      <c r="H5" s="47">
        <f t="shared" ref="H5:H66" si="1">H4-F5+G5</f>
        <v>0</v>
      </c>
      <c r="I5" s="181"/>
      <c r="J5" s="41"/>
      <c r="K5" s="81">
        <f t="shared" ref="K5:K68" si="2">K4-I5+J5</f>
        <v>0</v>
      </c>
      <c r="L5" s="42">
        <f t="shared" si="0"/>
        <v>0</v>
      </c>
    </row>
    <row r="6" spans="1:13" s="43" customFormat="1" ht="13" x14ac:dyDescent="0.3">
      <c r="A6" s="44"/>
      <c r="B6" s="80"/>
      <c r="C6" s="83"/>
      <c r="D6" s="51"/>
      <c r="E6" s="40"/>
      <c r="F6" s="45"/>
      <c r="G6" s="46"/>
      <c r="H6" s="47">
        <f t="shared" si="1"/>
        <v>0</v>
      </c>
      <c r="I6" s="181"/>
      <c r="J6" s="41"/>
      <c r="K6" s="81">
        <f t="shared" si="2"/>
        <v>0</v>
      </c>
      <c r="L6" s="42">
        <f t="shared" si="0"/>
        <v>0</v>
      </c>
    </row>
    <row r="7" spans="1:13" s="43" customFormat="1" ht="13" x14ac:dyDescent="0.3">
      <c r="A7" s="44"/>
      <c r="B7" s="80"/>
      <c r="C7" s="83"/>
      <c r="D7" s="84"/>
      <c r="E7" s="40"/>
      <c r="F7" s="45"/>
      <c r="G7" s="46"/>
      <c r="H7" s="47">
        <f t="shared" si="1"/>
        <v>0</v>
      </c>
      <c r="I7" s="181"/>
      <c r="J7" s="41"/>
      <c r="K7" s="81">
        <f t="shared" si="2"/>
        <v>0</v>
      </c>
      <c r="L7" s="42">
        <f t="shared" si="0"/>
        <v>0</v>
      </c>
    </row>
    <row r="8" spans="1:13" s="43" customFormat="1" ht="13" x14ac:dyDescent="0.3">
      <c r="A8" s="44"/>
      <c r="B8" s="80"/>
      <c r="C8" s="83"/>
      <c r="D8" s="51"/>
      <c r="E8" s="40"/>
      <c r="F8" s="45"/>
      <c r="G8" s="46"/>
      <c r="H8" s="47">
        <f t="shared" si="1"/>
        <v>0</v>
      </c>
      <c r="I8" s="181"/>
      <c r="J8" s="41"/>
      <c r="K8" s="81">
        <f t="shared" si="2"/>
        <v>0</v>
      </c>
      <c r="L8" s="42">
        <f t="shared" si="0"/>
        <v>0</v>
      </c>
    </row>
    <row r="9" spans="1:13" s="43" customFormat="1" ht="13" x14ac:dyDescent="0.3">
      <c r="A9" s="44"/>
      <c r="B9" s="80"/>
      <c r="C9" s="83"/>
      <c r="D9" s="84"/>
      <c r="E9" s="40"/>
      <c r="F9" s="45"/>
      <c r="G9" s="46"/>
      <c r="H9" s="47">
        <f>H8-F9+G9</f>
        <v>0</v>
      </c>
      <c r="I9" s="181"/>
      <c r="J9" s="41"/>
      <c r="K9" s="81">
        <f t="shared" si="2"/>
        <v>0</v>
      </c>
      <c r="L9" s="42">
        <f t="shared" si="0"/>
        <v>0</v>
      </c>
    </row>
    <row r="10" spans="1:13" s="43" customFormat="1" ht="13" x14ac:dyDescent="0.3">
      <c r="A10" s="44"/>
      <c r="B10" s="80"/>
      <c r="C10" s="83"/>
      <c r="D10" s="84"/>
      <c r="E10" s="40"/>
      <c r="F10" s="45"/>
      <c r="G10" s="46"/>
      <c r="H10" s="47">
        <f t="shared" si="1"/>
        <v>0</v>
      </c>
      <c r="I10" s="181"/>
      <c r="J10" s="182"/>
      <c r="K10" s="81">
        <f t="shared" si="2"/>
        <v>0</v>
      </c>
      <c r="L10" s="42">
        <f t="shared" si="0"/>
        <v>0</v>
      </c>
    </row>
    <row r="11" spans="1:13" s="43" customFormat="1" ht="13" x14ac:dyDescent="0.3">
      <c r="A11" s="44"/>
      <c r="B11" s="80"/>
      <c r="C11" s="83"/>
      <c r="D11" s="84"/>
      <c r="E11" s="40"/>
      <c r="F11" s="45"/>
      <c r="G11" s="46"/>
      <c r="H11" s="47">
        <f>H10-F11+G11</f>
        <v>0</v>
      </c>
      <c r="I11" s="181"/>
      <c r="J11" s="183"/>
      <c r="K11" s="81">
        <f t="shared" si="2"/>
        <v>0</v>
      </c>
      <c r="L11" s="42">
        <f t="shared" si="0"/>
        <v>0</v>
      </c>
    </row>
    <row r="12" spans="1:13" s="43" customFormat="1" ht="13" x14ac:dyDescent="0.3">
      <c r="A12" s="44"/>
      <c r="B12" s="80"/>
      <c r="C12" s="83"/>
      <c r="D12" s="84"/>
      <c r="E12" s="40"/>
      <c r="F12" s="45"/>
      <c r="G12" s="46"/>
      <c r="H12" s="47">
        <f>H11-F12+G12</f>
        <v>0</v>
      </c>
      <c r="I12" s="184"/>
      <c r="J12" s="185"/>
      <c r="K12" s="81">
        <f t="shared" si="2"/>
        <v>0</v>
      </c>
      <c r="L12" s="42">
        <f t="shared" si="0"/>
        <v>0</v>
      </c>
      <c r="M12" s="186"/>
    </row>
    <row r="13" spans="1:13" s="43" customFormat="1" ht="13" x14ac:dyDescent="0.3">
      <c r="A13" s="44"/>
      <c r="B13" s="80"/>
      <c r="C13" s="83"/>
      <c r="D13" s="84"/>
      <c r="E13" s="40"/>
      <c r="F13" s="45"/>
      <c r="G13" s="46"/>
      <c r="H13" s="47">
        <f t="shared" si="1"/>
        <v>0</v>
      </c>
      <c r="I13" s="181"/>
      <c r="J13" s="183"/>
      <c r="K13" s="81">
        <f t="shared" si="2"/>
        <v>0</v>
      </c>
      <c r="L13" s="42">
        <f t="shared" si="0"/>
        <v>0</v>
      </c>
      <c r="M13" s="186"/>
    </row>
    <row r="14" spans="1:13" s="43" customFormat="1" ht="13" x14ac:dyDescent="0.3">
      <c r="A14" s="44"/>
      <c r="B14" s="80"/>
      <c r="C14" s="83"/>
      <c r="D14" s="84"/>
      <c r="E14" s="40"/>
      <c r="F14" s="45"/>
      <c r="G14" s="46"/>
      <c r="H14" s="47">
        <f t="shared" si="1"/>
        <v>0</v>
      </c>
      <c r="I14" s="181"/>
      <c r="J14" s="183"/>
      <c r="K14" s="81">
        <f t="shared" si="2"/>
        <v>0</v>
      </c>
      <c r="L14" s="42">
        <f t="shared" si="0"/>
        <v>0</v>
      </c>
      <c r="M14" s="186"/>
    </row>
    <row r="15" spans="1:13" s="43" customFormat="1" ht="13" x14ac:dyDescent="0.3">
      <c r="A15" s="44"/>
      <c r="B15" s="80"/>
      <c r="C15" s="83"/>
      <c r="D15" s="84"/>
      <c r="E15" s="40"/>
      <c r="F15" s="45"/>
      <c r="G15" s="46"/>
      <c r="H15" s="47">
        <f t="shared" ref="H15" si="3">H14-F15+G15</f>
        <v>0</v>
      </c>
      <c r="I15" s="181"/>
      <c r="J15" s="183"/>
      <c r="K15" s="81">
        <f t="shared" si="2"/>
        <v>0</v>
      </c>
      <c r="L15" s="42">
        <f t="shared" si="0"/>
        <v>0</v>
      </c>
      <c r="M15" s="186"/>
    </row>
    <row r="16" spans="1:13" s="43" customFormat="1" ht="13" x14ac:dyDescent="0.3">
      <c r="A16" s="44"/>
      <c r="B16" s="80"/>
      <c r="C16" s="83"/>
      <c r="D16" s="84"/>
      <c r="E16" s="40"/>
      <c r="F16" s="45"/>
      <c r="G16" s="46"/>
      <c r="H16" s="47">
        <f t="shared" ref="H16" si="4">H15-F16+G16</f>
        <v>0</v>
      </c>
      <c r="I16" s="181"/>
      <c r="J16" s="183"/>
      <c r="K16" s="81">
        <f t="shared" si="2"/>
        <v>0</v>
      </c>
      <c r="L16" s="42">
        <f t="shared" si="0"/>
        <v>0</v>
      </c>
      <c r="M16" s="186"/>
    </row>
    <row r="17" spans="1:13" s="43" customFormat="1" ht="13" x14ac:dyDescent="0.3">
      <c r="A17" s="44"/>
      <c r="B17" s="80"/>
      <c r="C17" s="83"/>
      <c r="D17" s="84"/>
      <c r="E17" s="40"/>
      <c r="F17" s="45"/>
      <c r="G17" s="46"/>
      <c r="H17" s="47">
        <f t="shared" si="1"/>
        <v>0</v>
      </c>
      <c r="I17" s="48"/>
      <c r="J17" s="183"/>
      <c r="K17" s="81">
        <f t="shared" si="2"/>
        <v>0</v>
      </c>
      <c r="L17" s="42">
        <f t="shared" si="0"/>
        <v>0</v>
      </c>
      <c r="M17" s="186"/>
    </row>
    <row r="18" spans="1:13" s="43" customFormat="1" ht="13" x14ac:dyDescent="0.3">
      <c r="A18" s="44"/>
      <c r="B18" s="80"/>
      <c r="C18" s="83"/>
      <c r="D18" s="84"/>
      <c r="E18" s="40"/>
      <c r="F18" s="45"/>
      <c r="G18" s="46"/>
      <c r="H18" s="47">
        <f t="shared" si="1"/>
        <v>0</v>
      </c>
      <c r="I18" s="48"/>
      <c r="J18" s="183"/>
      <c r="K18" s="81">
        <f t="shared" si="2"/>
        <v>0</v>
      </c>
      <c r="L18" s="42">
        <f t="shared" si="0"/>
        <v>0</v>
      </c>
    </row>
    <row r="19" spans="1:13" s="43" customFormat="1" ht="13" x14ac:dyDescent="0.3">
      <c r="A19" s="44"/>
      <c r="B19" s="80"/>
      <c r="C19" s="83"/>
      <c r="D19" s="84"/>
      <c r="E19" s="40"/>
      <c r="F19" s="45"/>
      <c r="G19" s="46"/>
      <c r="H19" s="47">
        <f t="shared" si="1"/>
        <v>0</v>
      </c>
      <c r="I19" s="48"/>
      <c r="J19" s="183"/>
      <c r="K19" s="81">
        <f t="shared" si="2"/>
        <v>0</v>
      </c>
      <c r="L19" s="42">
        <f t="shared" si="0"/>
        <v>0</v>
      </c>
    </row>
    <row r="20" spans="1:13" s="43" customFormat="1" ht="13" x14ac:dyDescent="0.3">
      <c r="A20" s="44"/>
      <c r="B20" s="80"/>
      <c r="C20" s="83"/>
      <c r="D20" s="84"/>
      <c r="E20" s="40"/>
      <c r="F20" s="45"/>
      <c r="G20" s="46"/>
      <c r="H20" s="47">
        <f t="shared" si="1"/>
        <v>0</v>
      </c>
      <c r="I20" s="48"/>
      <c r="J20" s="41"/>
      <c r="K20" s="81">
        <f t="shared" si="2"/>
        <v>0</v>
      </c>
      <c r="L20" s="42">
        <f t="shared" si="0"/>
        <v>0</v>
      </c>
    </row>
    <row r="21" spans="1:13" s="43" customFormat="1" ht="13" x14ac:dyDescent="0.3">
      <c r="A21" s="44"/>
      <c r="B21" s="80"/>
      <c r="C21" s="50"/>
      <c r="D21" s="84"/>
      <c r="E21" s="40"/>
      <c r="F21" s="45"/>
      <c r="G21" s="46"/>
      <c r="H21" s="47">
        <f t="shared" si="1"/>
        <v>0</v>
      </c>
      <c r="I21" s="48"/>
      <c r="J21" s="41"/>
      <c r="K21" s="81">
        <f t="shared" si="2"/>
        <v>0</v>
      </c>
      <c r="L21" s="42">
        <f t="shared" si="0"/>
        <v>0</v>
      </c>
    </row>
    <row r="22" spans="1:13" s="43" customFormat="1" ht="13" x14ac:dyDescent="0.3">
      <c r="A22" s="44"/>
      <c r="B22" s="80"/>
      <c r="C22" s="50"/>
      <c r="D22" s="51"/>
      <c r="E22" s="40"/>
      <c r="F22" s="45"/>
      <c r="G22" s="46"/>
      <c r="H22" s="47">
        <f t="shared" si="1"/>
        <v>0</v>
      </c>
      <c r="I22" s="48"/>
      <c r="J22" s="41"/>
      <c r="K22" s="81">
        <f t="shared" si="2"/>
        <v>0</v>
      </c>
      <c r="L22" s="42">
        <f t="shared" si="0"/>
        <v>0</v>
      </c>
    </row>
    <row r="23" spans="1:13" s="43" customFormat="1" ht="13" x14ac:dyDescent="0.3">
      <c r="A23" s="44"/>
      <c r="B23" s="80"/>
      <c r="C23" s="83"/>
      <c r="D23" s="51"/>
      <c r="E23" s="40"/>
      <c r="F23" s="45"/>
      <c r="G23" s="46"/>
      <c r="H23" s="47">
        <f t="shared" si="1"/>
        <v>0</v>
      </c>
      <c r="I23" s="48"/>
      <c r="J23" s="41"/>
      <c r="K23" s="81">
        <f t="shared" si="2"/>
        <v>0</v>
      </c>
      <c r="L23" s="42">
        <f t="shared" si="0"/>
        <v>0</v>
      </c>
    </row>
    <row r="24" spans="1:13" s="43" customFormat="1" ht="13" x14ac:dyDescent="0.3">
      <c r="A24" s="44"/>
      <c r="B24" s="80"/>
      <c r="C24" s="83"/>
      <c r="D24" s="84"/>
      <c r="E24" s="40"/>
      <c r="F24" s="45"/>
      <c r="G24" s="46"/>
      <c r="H24" s="47">
        <f t="shared" si="1"/>
        <v>0</v>
      </c>
      <c r="I24" s="48"/>
      <c r="J24" s="41"/>
      <c r="K24" s="81">
        <f t="shared" si="2"/>
        <v>0</v>
      </c>
      <c r="L24" s="42">
        <f t="shared" si="0"/>
        <v>0</v>
      </c>
    </row>
    <row r="25" spans="1:13" s="43" customFormat="1" ht="13" x14ac:dyDescent="0.3">
      <c r="A25" s="44"/>
      <c r="B25" s="80"/>
      <c r="C25" s="83"/>
      <c r="D25" s="84"/>
      <c r="E25" s="40"/>
      <c r="F25" s="45"/>
      <c r="G25" s="46"/>
      <c r="H25" s="47">
        <f t="shared" si="1"/>
        <v>0</v>
      </c>
      <c r="I25" s="48"/>
      <c r="J25" s="41"/>
      <c r="K25" s="81">
        <f t="shared" si="2"/>
        <v>0</v>
      </c>
      <c r="L25" s="42">
        <f t="shared" si="0"/>
        <v>0</v>
      </c>
    </row>
    <row r="26" spans="1:13" s="43" customFormat="1" ht="13" x14ac:dyDescent="0.3">
      <c r="A26" s="44"/>
      <c r="B26" s="80"/>
      <c r="C26" s="83"/>
      <c r="D26" s="84"/>
      <c r="E26" s="40"/>
      <c r="F26" s="45"/>
      <c r="G26" s="46"/>
      <c r="H26" s="47">
        <f t="shared" si="1"/>
        <v>0</v>
      </c>
      <c r="I26" s="48"/>
      <c r="J26" s="41"/>
      <c r="K26" s="81">
        <f t="shared" si="2"/>
        <v>0</v>
      </c>
      <c r="L26" s="42">
        <f t="shared" si="0"/>
        <v>0</v>
      </c>
    </row>
    <row r="27" spans="1:13" s="43" customFormat="1" ht="13" x14ac:dyDescent="0.3">
      <c r="A27" s="44"/>
      <c r="B27" s="80"/>
      <c r="C27" s="83"/>
      <c r="D27" s="84"/>
      <c r="E27" s="40"/>
      <c r="F27" s="45"/>
      <c r="G27" s="46"/>
      <c r="H27" s="47">
        <f t="shared" si="1"/>
        <v>0</v>
      </c>
      <c r="I27" s="48"/>
      <c r="J27" s="41"/>
      <c r="K27" s="81">
        <f t="shared" si="2"/>
        <v>0</v>
      </c>
      <c r="L27" s="42">
        <f t="shared" si="0"/>
        <v>0</v>
      </c>
      <c r="M27" s="187"/>
    </row>
    <row r="28" spans="1:13" s="43" customFormat="1" ht="13" x14ac:dyDescent="0.3">
      <c r="A28" s="44"/>
      <c r="B28" s="80"/>
      <c r="C28" s="83"/>
      <c r="D28" s="84"/>
      <c r="E28" s="40"/>
      <c r="F28" s="45"/>
      <c r="G28" s="46"/>
      <c r="H28" s="47">
        <f t="shared" si="1"/>
        <v>0</v>
      </c>
      <c r="I28" s="48"/>
      <c r="J28" s="41"/>
      <c r="K28" s="81">
        <f t="shared" si="2"/>
        <v>0</v>
      </c>
      <c r="L28" s="42">
        <f t="shared" si="0"/>
        <v>0</v>
      </c>
    </row>
    <row r="29" spans="1:13" s="43" customFormat="1" ht="13" x14ac:dyDescent="0.3">
      <c r="A29" s="44"/>
      <c r="B29" s="80"/>
      <c r="C29" s="50"/>
      <c r="D29" s="51"/>
      <c r="E29" s="40"/>
      <c r="F29" s="45"/>
      <c r="G29" s="46"/>
      <c r="H29" s="47">
        <f t="shared" si="1"/>
        <v>0</v>
      </c>
      <c r="I29" s="48"/>
      <c r="J29" s="41"/>
      <c r="K29" s="81">
        <f t="shared" si="2"/>
        <v>0</v>
      </c>
      <c r="L29" s="42">
        <f t="shared" si="0"/>
        <v>0</v>
      </c>
    </row>
    <row r="30" spans="1:13" s="43" customFormat="1" ht="13" x14ac:dyDescent="0.3">
      <c r="A30" s="44"/>
      <c r="B30" s="80"/>
      <c r="C30" s="50"/>
      <c r="D30" s="51"/>
      <c r="E30" s="40"/>
      <c r="F30" s="45"/>
      <c r="G30" s="46"/>
      <c r="H30" s="47">
        <f t="shared" si="1"/>
        <v>0</v>
      </c>
      <c r="I30" s="48"/>
      <c r="J30" s="41"/>
      <c r="K30" s="81">
        <f t="shared" si="2"/>
        <v>0</v>
      </c>
      <c r="L30" s="42">
        <f t="shared" si="0"/>
        <v>0</v>
      </c>
    </row>
    <row r="31" spans="1:13" s="43" customFormat="1" ht="13" x14ac:dyDescent="0.3">
      <c r="A31" s="44"/>
      <c r="B31" s="80"/>
      <c r="C31" s="50"/>
      <c r="D31" s="51"/>
      <c r="E31" s="40"/>
      <c r="F31" s="188"/>
      <c r="G31" s="189"/>
      <c r="H31" s="47">
        <f t="shared" si="1"/>
        <v>0</v>
      </c>
      <c r="I31" s="48"/>
      <c r="J31" s="41"/>
      <c r="K31" s="81">
        <f t="shared" si="2"/>
        <v>0</v>
      </c>
      <c r="L31" s="42">
        <f t="shared" si="0"/>
        <v>0</v>
      </c>
    </row>
    <row r="32" spans="1:13" s="43" customFormat="1" ht="13" x14ac:dyDescent="0.3">
      <c r="A32" s="44"/>
      <c r="B32" s="80"/>
      <c r="C32" s="50"/>
      <c r="D32" s="51"/>
      <c r="E32" s="40"/>
      <c r="F32" s="45"/>
      <c r="G32" s="46"/>
      <c r="H32" s="47">
        <f t="shared" si="1"/>
        <v>0</v>
      </c>
      <c r="I32" s="48"/>
      <c r="J32" s="41"/>
      <c r="K32" s="81">
        <f t="shared" si="2"/>
        <v>0</v>
      </c>
      <c r="L32" s="42">
        <f t="shared" si="0"/>
        <v>0</v>
      </c>
    </row>
    <row r="33" spans="1:13" s="43" customFormat="1" ht="13" x14ac:dyDescent="0.3">
      <c r="A33" s="44"/>
      <c r="B33" s="80"/>
      <c r="C33" s="50"/>
      <c r="D33" s="84"/>
      <c r="E33" s="40"/>
      <c r="F33" s="45"/>
      <c r="G33" s="46"/>
      <c r="H33" s="47">
        <f t="shared" si="1"/>
        <v>0</v>
      </c>
      <c r="I33" s="48"/>
      <c r="J33" s="41"/>
      <c r="K33" s="81">
        <f t="shared" si="2"/>
        <v>0</v>
      </c>
      <c r="L33" s="42">
        <f t="shared" si="0"/>
        <v>0</v>
      </c>
    </row>
    <row r="34" spans="1:13" s="43" customFormat="1" ht="13" x14ac:dyDescent="0.3">
      <c r="A34" s="44"/>
      <c r="B34" s="80"/>
      <c r="C34" s="50"/>
      <c r="D34" s="51"/>
      <c r="E34" s="40"/>
      <c r="F34" s="45"/>
      <c r="G34" s="46"/>
      <c r="H34" s="47">
        <f t="shared" si="1"/>
        <v>0</v>
      </c>
      <c r="I34" s="48"/>
      <c r="J34" s="41"/>
      <c r="K34" s="81">
        <f t="shared" si="2"/>
        <v>0</v>
      </c>
      <c r="L34" s="42">
        <f t="shared" si="0"/>
        <v>0</v>
      </c>
    </row>
    <row r="35" spans="1:13" s="43" customFormat="1" ht="13" x14ac:dyDescent="0.3">
      <c r="A35" s="44"/>
      <c r="B35" s="80"/>
      <c r="C35" s="50"/>
      <c r="D35" s="51"/>
      <c r="E35" s="40"/>
      <c r="F35" s="45"/>
      <c r="G35" s="46"/>
      <c r="H35" s="47">
        <f t="shared" si="1"/>
        <v>0</v>
      </c>
      <c r="I35" s="48"/>
      <c r="J35" s="41"/>
      <c r="K35" s="81">
        <f t="shared" si="2"/>
        <v>0</v>
      </c>
      <c r="L35" s="42">
        <f t="shared" si="0"/>
        <v>0</v>
      </c>
    </row>
    <row r="36" spans="1:13" s="43" customFormat="1" ht="13" x14ac:dyDescent="0.3">
      <c r="A36" s="44"/>
      <c r="B36" s="80"/>
      <c r="C36" s="50"/>
      <c r="D36" s="51"/>
      <c r="E36" s="40"/>
      <c r="F36" s="45"/>
      <c r="G36" s="46"/>
      <c r="H36" s="47">
        <f t="shared" si="1"/>
        <v>0</v>
      </c>
      <c r="I36" s="48"/>
      <c r="J36" s="41"/>
      <c r="K36" s="81">
        <f t="shared" si="2"/>
        <v>0</v>
      </c>
      <c r="L36" s="42">
        <f t="shared" si="0"/>
        <v>0</v>
      </c>
    </row>
    <row r="37" spans="1:13" s="43" customFormat="1" ht="13" x14ac:dyDescent="0.3">
      <c r="A37" s="44"/>
      <c r="B37" s="80"/>
      <c r="C37" s="83"/>
      <c r="D37" s="51"/>
      <c r="E37" s="40"/>
      <c r="F37" s="45"/>
      <c r="G37" s="46"/>
      <c r="H37" s="47">
        <f t="shared" si="1"/>
        <v>0</v>
      </c>
      <c r="I37" s="48"/>
      <c r="J37" s="41"/>
      <c r="K37" s="81">
        <f t="shared" si="2"/>
        <v>0</v>
      </c>
      <c r="L37" s="42">
        <f t="shared" si="0"/>
        <v>0</v>
      </c>
    </row>
    <row r="38" spans="1:13" s="43" customFormat="1" ht="13" x14ac:dyDescent="0.3">
      <c r="A38" s="44"/>
      <c r="B38" s="80"/>
      <c r="C38" s="83"/>
      <c r="D38" s="84"/>
      <c r="E38" s="40"/>
      <c r="F38" s="45"/>
      <c r="G38" s="46"/>
      <c r="H38" s="47">
        <f t="shared" si="1"/>
        <v>0</v>
      </c>
      <c r="I38" s="48"/>
      <c r="J38" s="41"/>
      <c r="K38" s="81">
        <f t="shared" si="2"/>
        <v>0</v>
      </c>
      <c r="L38" s="42">
        <f t="shared" si="0"/>
        <v>0</v>
      </c>
    </row>
    <row r="39" spans="1:13" s="43" customFormat="1" ht="13" x14ac:dyDescent="0.3">
      <c r="A39" s="44"/>
      <c r="B39" s="80"/>
      <c r="C39" s="83"/>
      <c r="D39" s="84"/>
      <c r="E39" s="40"/>
      <c r="F39" s="45"/>
      <c r="G39" s="46"/>
      <c r="H39" s="47">
        <f t="shared" si="1"/>
        <v>0</v>
      </c>
      <c r="I39" s="48"/>
      <c r="J39" s="41"/>
      <c r="K39" s="81">
        <f t="shared" si="2"/>
        <v>0</v>
      </c>
      <c r="L39" s="42">
        <f t="shared" si="0"/>
        <v>0</v>
      </c>
    </row>
    <row r="40" spans="1:13" s="43" customFormat="1" ht="13" x14ac:dyDescent="0.3">
      <c r="A40" s="44"/>
      <c r="B40" s="80"/>
      <c r="C40" s="50"/>
      <c r="D40" s="51"/>
      <c r="E40" s="40"/>
      <c r="F40" s="45"/>
      <c r="G40" s="46"/>
      <c r="H40" s="47">
        <f t="shared" si="1"/>
        <v>0</v>
      </c>
      <c r="I40" s="48"/>
      <c r="J40" s="41"/>
      <c r="K40" s="81">
        <f t="shared" si="2"/>
        <v>0</v>
      </c>
      <c r="L40" s="42">
        <f t="shared" si="0"/>
        <v>0</v>
      </c>
    </row>
    <row r="41" spans="1:13" s="43" customFormat="1" ht="13" x14ac:dyDescent="0.3">
      <c r="A41" s="44"/>
      <c r="B41" s="80"/>
      <c r="C41" s="83"/>
      <c r="D41" s="51"/>
      <c r="E41" s="40"/>
      <c r="F41" s="45"/>
      <c r="G41" s="46"/>
      <c r="H41" s="47">
        <f t="shared" si="1"/>
        <v>0</v>
      </c>
      <c r="I41" s="48"/>
      <c r="J41" s="41"/>
      <c r="K41" s="81">
        <f t="shared" si="2"/>
        <v>0</v>
      </c>
      <c r="L41" s="42">
        <f t="shared" si="0"/>
        <v>0</v>
      </c>
      <c r="M41" s="187"/>
    </row>
    <row r="42" spans="1:13" s="43" customFormat="1" ht="13" x14ac:dyDescent="0.3">
      <c r="A42" s="44"/>
      <c r="B42" s="80"/>
      <c r="C42" s="83"/>
      <c r="D42" s="51"/>
      <c r="E42" s="40"/>
      <c r="F42" s="45"/>
      <c r="G42" s="46"/>
      <c r="H42" s="47">
        <f t="shared" si="1"/>
        <v>0</v>
      </c>
      <c r="I42" s="48"/>
      <c r="J42" s="41"/>
      <c r="K42" s="81">
        <f t="shared" si="2"/>
        <v>0</v>
      </c>
      <c r="L42" s="42">
        <f t="shared" si="0"/>
        <v>0</v>
      </c>
    </row>
    <row r="43" spans="1:13" s="43" customFormat="1" ht="13" x14ac:dyDescent="0.3">
      <c r="A43" s="44"/>
      <c r="B43" s="80"/>
      <c r="C43" s="50"/>
      <c r="D43" s="84"/>
      <c r="E43" s="40"/>
      <c r="F43" s="45"/>
      <c r="G43" s="46"/>
      <c r="H43" s="47">
        <f t="shared" si="1"/>
        <v>0</v>
      </c>
      <c r="I43" s="48"/>
      <c r="J43" s="41"/>
      <c r="K43" s="81">
        <f t="shared" si="2"/>
        <v>0</v>
      </c>
      <c r="L43" s="42">
        <f t="shared" si="0"/>
        <v>0</v>
      </c>
    </row>
    <row r="44" spans="1:13" s="43" customFormat="1" ht="13" x14ac:dyDescent="0.3">
      <c r="A44" s="44"/>
      <c r="B44" s="80"/>
      <c r="C44" s="50"/>
      <c r="D44" s="51"/>
      <c r="E44" s="190"/>
      <c r="F44" s="45"/>
      <c r="G44" s="46"/>
      <c r="H44" s="47">
        <f t="shared" si="1"/>
        <v>0</v>
      </c>
      <c r="I44" s="48"/>
      <c r="J44" s="41"/>
      <c r="K44" s="81">
        <f t="shared" si="2"/>
        <v>0</v>
      </c>
      <c r="L44" s="42">
        <f t="shared" si="0"/>
        <v>0</v>
      </c>
    </row>
    <row r="45" spans="1:13" s="43" customFormat="1" ht="13" x14ac:dyDescent="0.3">
      <c r="A45" s="44"/>
      <c r="B45" s="80"/>
      <c r="C45" s="50"/>
      <c r="D45" s="84"/>
      <c r="E45" s="40"/>
      <c r="F45" s="45"/>
      <c r="G45" s="46"/>
      <c r="H45" s="47">
        <f t="shared" si="1"/>
        <v>0</v>
      </c>
      <c r="I45" s="48"/>
      <c r="J45" s="41"/>
      <c r="K45" s="81">
        <f t="shared" si="2"/>
        <v>0</v>
      </c>
      <c r="L45" s="42">
        <f t="shared" si="0"/>
        <v>0</v>
      </c>
    </row>
    <row r="46" spans="1:13" s="43" customFormat="1" ht="13" x14ac:dyDescent="0.3">
      <c r="A46" s="44"/>
      <c r="B46" s="80"/>
      <c r="C46" s="50"/>
      <c r="D46" s="51"/>
      <c r="E46" s="40"/>
      <c r="F46" s="45"/>
      <c r="G46" s="46"/>
      <c r="H46" s="47">
        <f t="shared" si="1"/>
        <v>0</v>
      </c>
      <c r="I46" s="48"/>
      <c r="J46" s="41"/>
      <c r="K46" s="81">
        <f t="shared" si="2"/>
        <v>0</v>
      </c>
      <c r="L46" s="42">
        <f t="shared" si="0"/>
        <v>0</v>
      </c>
    </row>
    <row r="47" spans="1:13" s="43" customFormat="1" ht="13" x14ac:dyDescent="0.3">
      <c r="A47" s="44"/>
      <c r="B47" s="80"/>
      <c r="C47" s="50"/>
      <c r="D47" s="51"/>
      <c r="E47" s="40"/>
      <c r="F47" s="45"/>
      <c r="G47" s="46"/>
      <c r="H47" s="47">
        <f t="shared" si="1"/>
        <v>0</v>
      </c>
      <c r="I47" s="48"/>
      <c r="J47" s="41"/>
      <c r="K47" s="81">
        <f t="shared" si="2"/>
        <v>0</v>
      </c>
      <c r="L47" s="42">
        <f t="shared" si="0"/>
        <v>0</v>
      </c>
    </row>
    <row r="48" spans="1:13" s="43" customFormat="1" ht="13" x14ac:dyDescent="0.3">
      <c r="A48" s="44"/>
      <c r="B48" s="80"/>
      <c r="C48" s="50"/>
      <c r="D48" s="51"/>
      <c r="E48" s="40"/>
      <c r="F48" s="45"/>
      <c r="G48" s="46"/>
      <c r="H48" s="47">
        <f t="shared" si="1"/>
        <v>0</v>
      </c>
      <c r="I48" s="48"/>
      <c r="J48" s="41"/>
      <c r="K48" s="81">
        <f t="shared" si="2"/>
        <v>0</v>
      </c>
      <c r="L48" s="42">
        <f t="shared" si="0"/>
        <v>0</v>
      </c>
    </row>
    <row r="49" spans="1:12" s="43" customFormat="1" ht="13" x14ac:dyDescent="0.3">
      <c r="A49" s="44"/>
      <c r="B49" s="80"/>
      <c r="C49" s="50"/>
      <c r="D49" s="84"/>
      <c r="E49" s="40"/>
      <c r="F49" s="45"/>
      <c r="G49" s="46"/>
      <c r="H49" s="47">
        <f t="shared" si="1"/>
        <v>0</v>
      </c>
      <c r="I49" s="48"/>
      <c r="J49" s="41"/>
      <c r="K49" s="81">
        <f t="shared" si="2"/>
        <v>0</v>
      </c>
      <c r="L49" s="42">
        <f t="shared" si="0"/>
        <v>0</v>
      </c>
    </row>
    <row r="50" spans="1:12" s="43" customFormat="1" ht="13" x14ac:dyDescent="0.3">
      <c r="A50" s="44"/>
      <c r="B50" s="80"/>
      <c r="C50" s="50"/>
      <c r="D50" s="51"/>
      <c r="E50" s="40"/>
      <c r="F50" s="45"/>
      <c r="G50" s="46"/>
      <c r="H50" s="47">
        <f t="shared" si="1"/>
        <v>0</v>
      </c>
      <c r="I50" s="48"/>
      <c r="J50" s="41"/>
      <c r="K50" s="81">
        <f t="shared" si="2"/>
        <v>0</v>
      </c>
      <c r="L50" s="42">
        <f t="shared" si="0"/>
        <v>0</v>
      </c>
    </row>
    <row r="51" spans="1:12" s="43" customFormat="1" ht="13" x14ac:dyDescent="0.3">
      <c r="A51" s="44"/>
      <c r="B51" s="80"/>
      <c r="C51" s="50"/>
      <c r="D51" s="84"/>
      <c r="E51" s="40"/>
      <c r="F51" s="45"/>
      <c r="G51" s="46"/>
      <c r="H51" s="47">
        <f t="shared" si="1"/>
        <v>0</v>
      </c>
      <c r="I51" s="48"/>
      <c r="J51" s="41"/>
      <c r="K51" s="81">
        <f t="shared" si="2"/>
        <v>0</v>
      </c>
      <c r="L51" s="42">
        <f t="shared" si="0"/>
        <v>0</v>
      </c>
    </row>
    <row r="52" spans="1:12" s="43" customFormat="1" ht="13" x14ac:dyDescent="0.3">
      <c r="A52" s="44"/>
      <c r="B52" s="80"/>
      <c r="C52" s="50"/>
      <c r="D52" s="51"/>
      <c r="E52" s="190"/>
      <c r="F52" s="45"/>
      <c r="G52" s="46"/>
      <c r="H52" s="47">
        <f t="shared" si="1"/>
        <v>0</v>
      </c>
      <c r="I52" s="48"/>
      <c r="J52" s="41"/>
      <c r="K52" s="81">
        <f t="shared" si="2"/>
        <v>0</v>
      </c>
      <c r="L52" s="42">
        <f t="shared" si="0"/>
        <v>0</v>
      </c>
    </row>
    <row r="53" spans="1:12" s="43" customFormat="1" ht="13" x14ac:dyDescent="0.3">
      <c r="A53" s="44"/>
      <c r="B53" s="80"/>
      <c r="C53" s="50"/>
      <c r="D53" s="51"/>
      <c r="E53" s="40"/>
      <c r="F53" s="45"/>
      <c r="G53" s="46"/>
      <c r="H53" s="47">
        <f t="shared" si="1"/>
        <v>0</v>
      </c>
      <c r="I53" s="48"/>
      <c r="J53" s="41"/>
      <c r="K53" s="81">
        <f t="shared" si="2"/>
        <v>0</v>
      </c>
      <c r="L53" s="42">
        <f t="shared" si="0"/>
        <v>0</v>
      </c>
    </row>
    <row r="54" spans="1:12" s="43" customFormat="1" ht="13" x14ac:dyDescent="0.3">
      <c r="A54" s="44"/>
      <c r="B54" s="80"/>
      <c r="C54" s="50"/>
      <c r="D54" s="51"/>
      <c r="E54" s="40"/>
      <c r="F54" s="45"/>
      <c r="G54" s="46"/>
      <c r="H54" s="47">
        <f t="shared" si="1"/>
        <v>0</v>
      </c>
      <c r="I54" s="48"/>
      <c r="J54" s="41"/>
      <c r="K54" s="81">
        <f t="shared" si="2"/>
        <v>0</v>
      </c>
      <c r="L54" s="42">
        <f t="shared" si="0"/>
        <v>0</v>
      </c>
    </row>
    <row r="55" spans="1:12" s="43" customFormat="1" ht="13" x14ac:dyDescent="0.3">
      <c r="A55" s="44"/>
      <c r="B55" s="80"/>
      <c r="C55" s="50"/>
      <c r="D55" s="51"/>
      <c r="E55" s="40"/>
      <c r="F55" s="45"/>
      <c r="G55" s="46"/>
      <c r="H55" s="47">
        <f t="shared" si="1"/>
        <v>0</v>
      </c>
      <c r="I55" s="48"/>
      <c r="J55" s="41"/>
      <c r="K55" s="81">
        <f t="shared" si="2"/>
        <v>0</v>
      </c>
      <c r="L55" s="42">
        <f t="shared" si="0"/>
        <v>0</v>
      </c>
    </row>
    <row r="56" spans="1:12" s="43" customFormat="1" ht="13" x14ac:dyDescent="0.3">
      <c r="A56" s="44"/>
      <c r="B56" s="80"/>
      <c r="C56" s="50"/>
      <c r="D56" s="51"/>
      <c r="E56" s="190"/>
      <c r="F56" s="45"/>
      <c r="G56" s="46"/>
      <c r="H56" s="47">
        <f t="shared" si="1"/>
        <v>0</v>
      </c>
      <c r="I56" s="48"/>
      <c r="J56" s="41"/>
      <c r="K56" s="81">
        <f t="shared" si="2"/>
        <v>0</v>
      </c>
      <c r="L56" s="42">
        <f t="shared" si="0"/>
        <v>0</v>
      </c>
    </row>
    <row r="57" spans="1:12" s="43" customFormat="1" ht="13" x14ac:dyDescent="0.3">
      <c r="A57" s="44"/>
      <c r="B57" s="80"/>
      <c r="C57" s="50"/>
      <c r="D57" s="51"/>
      <c r="E57" s="40"/>
      <c r="F57" s="45"/>
      <c r="G57" s="46"/>
      <c r="H57" s="47">
        <f t="shared" si="1"/>
        <v>0</v>
      </c>
      <c r="I57" s="48"/>
      <c r="J57" s="41"/>
      <c r="K57" s="81">
        <f t="shared" si="2"/>
        <v>0</v>
      </c>
      <c r="L57" s="42">
        <f t="shared" si="0"/>
        <v>0</v>
      </c>
    </row>
    <row r="58" spans="1:12" s="43" customFormat="1" ht="13" x14ac:dyDescent="0.3">
      <c r="A58" s="44"/>
      <c r="B58" s="80"/>
      <c r="C58" s="50"/>
      <c r="D58" s="51"/>
      <c r="E58" s="40"/>
      <c r="F58" s="45"/>
      <c r="G58" s="46"/>
      <c r="H58" s="47">
        <f t="shared" si="1"/>
        <v>0</v>
      </c>
      <c r="I58" s="48"/>
      <c r="J58" s="41"/>
      <c r="K58" s="81">
        <f t="shared" si="2"/>
        <v>0</v>
      </c>
      <c r="L58" s="42">
        <f t="shared" si="0"/>
        <v>0</v>
      </c>
    </row>
    <row r="59" spans="1:12" s="43" customFormat="1" ht="13" x14ac:dyDescent="0.3">
      <c r="A59" s="44"/>
      <c r="B59" s="80"/>
      <c r="C59" s="50"/>
      <c r="D59" s="51"/>
      <c r="E59" s="40"/>
      <c r="F59" s="45"/>
      <c r="G59" s="46"/>
      <c r="H59" s="47">
        <f t="shared" si="1"/>
        <v>0</v>
      </c>
      <c r="I59" s="48"/>
      <c r="J59" s="41"/>
      <c r="K59" s="81">
        <f t="shared" si="2"/>
        <v>0</v>
      </c>
      <c r="L59" s="42">
        <f t="shared" si="0"/>
        <v>0</v>
      </c>
    </row>
    <row r="60" spans="1:12" s="43" customFormat="1" ht="13" x14ac:dyDescent="0.3">
      <c r="A60" s="44"/>
      <c r="B60" s="80"/>
      <c r="C60" s="50"/>
      <c r="D60" s="51"/>
      <c r="E60" s="40"/>
      <c r="F60" s="45"/>
      <c r="G60" s="46"/>
      <c r="H60" s="47">
        <f t="shared" si="1"/>
        <v>0</v>
      </c>
      <c r="I60" s="48"/>
      <c r="J60" s="41"/>
      <c r="K60" s="81">
        <f t="shared" si="2"/>
        <v>0</v>
      </c>
      <c r="L60" s="42">
        <f t="shared" si="0"/>
        <v>0</v>
      </c>
    </row>
    <row r="61" spans="1:12" s="43" customFormat="1" ht="13" x14ac:dyDescent="0.3">
      <c r="A61" s="44"/>
      <c r="B61" s="80"/>
      <c r="C61" s="50"/>
      <c r="D61" s="51"/>
      <c r="E61" s="40"/>
      <c r="F61" s="45"/>
      <c r="G61" s="46"/>
      <c r="H61" s="47">
        <f t="shared" si="1"/>
        <v>0</v>
      </c>
      <c r="I61" s="48"/>
      <c r="J61" s="41"/>
      <c r="K61" s="81">
        <f t="shared" si="2"/>
        <v>0</v>
      </c>
      <c r="L61" s="42">
        <f t="shared" si="0"/>
        <v>0</v>
      </c>
    </row>
    <row r="62" spans="1:12" s="43" customFormat="1" ht="13" x14ac:dyDescent="0.3">
      <c r="A62" s="44"/>
      <c r="B62" s="80"/>
      <c r="C62" s="50"/>
      <c r="D62" s="51"/>
      <c r="E62" s="40"/>
      <c r="F62" s="45"/>
      <c r="G62" s="46"/>
      <c r="H62" s="47">
        <f t="shared" si="1"/>
        <v>0</v>
      </c>
      <c r="I62" s="48"/>
      <c r="J62" s="41"/>
      <c r="K62" s="81">
        <f t="shared" si="2"/>
        <v>0</v>
      </c>
      <c r="L62" s="42">
        <f t="shared" si="0"/>
        <v>0</v>
      </c>
    </row>
    <row r="63" spans="1:12" s="43" customFormat="1" ht="13" x14ac:dyDescent="0.3">
      <c r="A63" s="44"/>
      <c r="B63" s="80"/>
      <c r="C63" s="50"/>
      <c r="D63" s="51"/>
      <c r="E63" s="40"/>
      <c r="F63" s="45"/>
      <c r="G63" s="46"/>
      <c r="H63" s="47">
        <f t="shared" si="1"/>
        <v>0</v>
      </c>
      <c r="I63" s="48"/>
      <c r="J63" s="41"/>
      <c r="K63" s="81">
        <f t="shared" si="2"/>
        <v>0</v>
      </c>
      <c r="L63" s="42">
        <f t="shared" si="0"/>
        <v>0</v>
      </c>
    </row>
    <row r="64" spans="1:12" s="43" customFormat="1" ht="13" x14ac:dyDescent="0.3">
      <c r="A64" s="44"/>
      <c r="B64" s="80"/>
      <c r="C64" s="50"/>
      <c r="D64" s="51"/>
      <c r="E64" s="40"/>
      <c r="F64" s="45"/>
      <c r="G64" s="46"/>
      <c r="H64" s="47">
        <f t="shared" si="1"/>
        <v>0</v>
      </c>
      <c r="I64" s="48"/>
      <c r="J64" s="41"/>
      <c r="K64" s="81">
        <f t="shared" si="2"/>
        <v>0</v>
      </c>
      <c r="L64" s="42">
        <f t="shared" si="0"/>
        <v>0</v>
      </c>
    </row>
    <row r="65" spans="1:12" s="43" customFormat="1" ht="13" x14ac:dyDescent="0.3">
      <c r="A65" s="44"/>
      <c r="B65" s="80"/>
      <c r="C65" s="50"/>
      <c r="D65" s="51"/>
      <c r="E65" s="40"/>
      <c r="F65" s="45"/>
      <c r="G65" s="46"/>
      <c r="H65" s="47">
        <f t="shared" si="1"/>
        <v>0</v>
      </c>
      <c r="I65" s="48"/>
      <c r="J65" s="41"/>
      <c r="K65" s="81">
        <f t="shared" si="2"/>
        <v>0</v>
      </c>
      <c r="L65" s="42">
        <f t="shared" si="0"/>
        <v>0</v>
      </c>
    </row>
    <row r="66" spans="1:12" s="43" customFormat="1" ht="13" x14ac:dyDescent="0.3">
      <c r="A66" s="44"/>
      <c r="B66" s="80"/>
      <c r="C66" s="50"/>
      <c r="D66" s="51"/>
      <c r="E66" s="40"/>
      <c r="F66" s="45"/>
      <c r="G66" s="46"/>
      <c r="H66" s="47">
        <f t="shared" si="1"/>
        <v>0</v>
      </c>
      <c r="I66" s="48"/>
      <c r="J66" s="41"/>
      <c r="K66" s="81">
        <f t="shared" si="2"/>
        <v>0</v>
      </c>
      <c r="L66" s="42">
        <f t="shared" si="0"/>
        <v>0</v>
      </c>
    </row>
    <row r="67" spans="1:12" s="43" customFormat="1" ht="13" x14ac:dyDescent="0.3">
      <c r="A67" s="44"/>
      <c r="B67" s="80"/>
      <c r="C67" s="50"/>
      <c r="D67" s="51"/>
      <c r="E67" s="40"/>
      <c r="F67" s="45"/>
      <c r="G67" s="46"/>
      <c r="H67" s="47">
        <f t="shared" ref="H67:H132" si="5">H66-F67+G67</f>
        <v>0</v>
      </c>
      <c r="I67" s="48"/>
      <c r="J67" s="41"/>
      <c r="K67" s="81">
        <f t="shared" si="2"/>
        <v>0</v>
      </c>
      <c r="L67" s="42">
        <f t="shared" ref="L67:L132" si="6">H67+K67</f>
        <v>0</v>
      </c>
    </row>
    <row r="68" spans="1:12" s="43" customFormat="1" ht="13" x14ac:dyDescent="0.3">
      <c r="A68" s="44"/>
      <c r="B68" s="80"/>
      <c r="C68" s="50"/>
      <c r="D68" s="51"/>
      <c r="E68" s="40"/>
      <c r="F68" s="45"/>
      <c r="G68" s="46"/>
      <c r="H68" s="47">
        <f t="shared" si="5"/>
        <v>0</v>
      </c>
      <c r="I68" s="48"/>
      <c r="J68" s="41"/>
      <c r="K68" s="81">
        <f t="shared" si="2"/>
        <v>0</v>
      </c>
      <c r="L68" s="42">
        <f t="shared" si="6"/>
        <v>0</v>
      </c>
    </row>
    <row r="69" spans="1:12" s="43" customFormat="1" ht="13" x14ac:dyDescent="0.3">
      <c r="A69" s="44"/>
      <c r="B69" s="80"/>
      <c r="C69" s="50"/>
      <c r="D69" s="51"/>
      <c r="E69" s="40"/>
      <c r="F69" s="45"/>
      <c r="G69" s="46"/>
      <c r="H69" s="47">
        <f t="shared" si="5"/>
        <v>0</v>
      </c>
      <c r="I69" s="48"/>
      <c r="J69" s="41"/>
      <c r="K69" s="81">
        <f t="shared" ref="K69" si="7">K68-I69+J69</f>
        <v>0</v>
      </c>
      <c r="L69" s="42">
        <f t="shared" si="6"/>
        <v>0</v>
      </c>
    </row>
    <row r="70" spans="1:12" s="43" customFormat="1" ht="13" x14ac:dyDescent="0.3">
      <c r="A70" s="44"/>
      <c r="B70" s="80"/>
      <c r="C70" s="50"/>
      <c r="D70" s="51"/>
      <c r="E70" s="40"/>
      <c r="F70" s="45"/>
      <c r="G70" s="46"/>
      <c r="H70" s="47">
        <f t="shared" si="5"/>
        <v>0</v>
      </c>
      <c r="I70" s="48"/>
      <c r="J70" s="41"/>
      <c r="K70" s="81">
        <f t="shared" ref="K70:K132" si="8">K69-I70+J70</f>
        <v>0</v>
      </c>
      <c r="L70" s="42">
        <f t="shared" si="6"/>
        <v>0</v>
      </c>
    </row>
    <row r="71" spans="1:12" s="43" customFormat="1" ht="13" x14ac:dyDescent="0.3">
      <c r="A71" s="44"/>
      <c r="B71" s="80"/>
      <c r="C71" s="50"/>
      <c r="D71" s="51"/>
      <c r="E71" s="40"/>
      <c r="F71" s="45"/>
      <c r="G71" s="46"/>
      <c r="H71" s="47">
        <f t="shared" si="5"/>
        <v>0</v>
      </c>
      <c r="I71" s="48"/>
      <c r="J71" s="41"/>
      <c r="K71" s="81">
        <f t="shared" si="8"/>
        <v>0</v>
      </c>
      <c r="L71" s="42">
        <f t="shared" si="6"/>
        <v>0</v>
      </c>
    </row>
    <row r="72" spans="1:12" s="43" customFormat="1" ht="13" x14ac:dyDescent="0.3">
      <c r="A72" s="44"/>
      <c r="B72" s="80"/>
      <c r="C72" s="50"/>
      <c r="D72" s="51"/>
      <c r="E72" s="40"/>
      <c r="F72" s="45"/>
      <c r="G72" s="46"/>
      <c r="H72" s="47">
        <f t="shared" si="5"/>
        <v>0</v>
      </c>
      <c r="I72" s="48"/>
      <c r="J72" s="41"/>
      <c r="K72" s="81">
        <f t="shared" si="8"/>
        <v>0</v>
      </c>
      <c r="L72" s="42">
        <f t="shared" si="6"/>
        <v>0</v>
      </c>
    </row>
    <row r="73" spans="1:12" s="43" customFormat="1" ht="13" x14ac:dyDescent="0.3">
      <c r="A73" s="44"/>
      <c r="B73" s="80"/>
      <c r="C73" s="50"/>
      <c r="D73" s="84"/>
      <c r="E73" s="40"/>
      <c r="F73" s="45"/>
      <c r="G73" s="46"/>
      <c r="H73" s="47">
        <f t="shared" si="5"/>
        <v>0</v>
      </c>
      <c r="I73" s="48"/>
      <c r="J73" s="41"/>
      <c r="K73" s="81">
        <f t="shared" si="8"/>
        <v>0</v>
      </c>
      <c r="L73" s="42">
        <f t="shared" si="6"/>
        <v>0</v>
      </c>
    </row>
    <row r="74" spans="1:12" s="43" customFormat="1" ht="13" x14ac:dyDescent="0.3">
      <c r="A74" s="44"/>
      <c r="B74" s="80"/>
      <c r="C74" s="50"/>
      <c r="D74" s="51"/>
      <c r="E74" s="40"/>
      <c r="F74" s="45"/>
      <c r="G74" s="46"/>
      <c r="H74" s="47">
        <f t="shared" si="5"/>
        <v>0</v>
      </c>
      <c r="I74" s="48"/>
      <c r="J74" s="41"/>
      <c r="K74" s="81">
        <f t="shared" si="8"/>
        <v>0</v>
      </c>
      <c r="L74" s="42">
        <f t="shared" si="6"/>
        <v>0</v>
      </c>
    </row>
    <row r="75" spans="1:12" s="43" customFormat="1" ht="13" x14ac:dyDescent="0.3">
      <c r="A75" s="44"/>
      <c r="B75" s="80"/>
      <c r="C75" s="50"/>
      <c r="D75" s="51"/>
      <c r="E75" s="40"/>
      <c r="F75" s="45"/>
      <c r="G75" s="46"/>
      <c r="H75" s="47">
        <f t="shared" si="5"/>
        <v>0</v>
      </c>
      <c r="I75" s="48"/>
      <c r="J75" s="41"/>
      <c r="K75" s="81">
        <f t="shared" si="8"/>
        <v>0</v>
      </c>
      <c r="L75" s="42">
        <f t="shared" si="6"/>
        <v>0</v>
      </c>
    </row>
    <row r="76" spans="1:12" s="43" customFormat="1" ht="13" x14ac:dyDescent="0.3">
      <c r="A76" s="44"/>
      <c r="B76" s="80"/>
      <c r="C76" s="50"/>
      <c r="D76" s="51"/>
      <c r="E76" s="40"/>
      <c r="F76" s="45"/>
      <c r="G76" s="46"/>
      <c r="H76" s="47">
        <f t="shared" si="5"/>
        <v>0</v>
      </c>
      <c r="I76" s="48"/>
      <c r="J76" s="41"/>
      <c r="K76" s="81">
        <f t="shared" si="8"/>
        <v>0</v>
      </c>
      <c r="L76" s="42">
        <f t="shared" si="6"/>
        <v>0</v>
      </c>
    </row>
    <row r="77" spans="1:12" s="43" customFormat="1" ht="13" x14ac:dyDescent="0.3">
      <c r="A77" s="44"/>
      <c r="B77" s="80"/>
      <c r="C77" s="50"/>
      <c r="D77" s="51"/>
      <c r="E77" s="40"/>
      <c r="F77" s="45"/>
      <c r="G77" s="46"/>
      <c r="H77" s="47">
        <f t="shared" si="5"/>
        <v>0</v>
      </c>
      <c r="I77" s="48"/>
      <c r="J77" s="41"/>
      <c r="K77" s="81">
        <f t="shared" si="8"/>
        <v>0</v>
      </c>
      <c r="L77" s="42">
        <f t="shared" si="6"/>
        <v>0</v>
      </c>
    </row>
    <row r="78" spans="1:12" s="43" customFormat="1" ht="13" x14ac:dyDescent="0.3">
      <c r="A78" s="44"/>
      <c r="B78" s="80"/>
      <c r="C78" s="50"/>
      <c r="D78" s="51"/>
      <c r="E78" s="40"/>
      <c r="F78" s="45"/>
      <c r="G78" s="46"/>
      <c r="H78" s="47">
        <f t="shared" si="5"/>
        <v>0</v>
      </c>
      <c r="I78" s="48"/>
      <c r="J78" s="41"/>
      <c r="K78" s="81">
        <f t="shared" si="8"/>
        <v>0</v>
      </c>
      <c r="L78" s="42">
        <f t="shared" si="6"/>
        <v>0</v>
      </c>
    </row>
    <row r="79" spans="1:12" s="43" customFormat="1" ht="13" x14ac:dyDescent="0.3">
      <c r="A79" s="44"/>
      <c r="B79" s="80"/>
      <c r="C79" s="50"/>
      <c r="D79" s="51"/>
      <c r="E79" s="40"/>
      <c r="F79" s="45"/>
      <c r="G79" s="46"/>
      <c r="H79" s="47">
        <f t="shared" si="5"/>
        <v>0</v>
      </c>
      <c r="I79" s="48"/>
      <c r="J79" s="41"/>
      <c r="K79" s="81">
        <f t="shared" si="8"/>
        <v>0</v>
      </c>
      <c r="L79" s="42">
        <f t="shared" si="6"/>
        <v>0</v>
      </c>
    </row>
    <row r="80" spans="1:12" s="43" customFormat="1" ht="13" x14ac:dyDescent="0.3">
      <c r="A80" s="44"/>
      <c r="B80" s="80"/>
      <c r="C80" s="50"/>
      <c r="D80" s="51"/>
      <c r="E80" s="40"/>
      <c r="F80" s="45"/>
      <c r="G80" s="46"/>
      <c r="H80" s="47">
        <f t="shared" si="5"/>
        <v>0</v>
      </c>
      <c r="I80" s="48"/>
      <c r="J80" s="41"/>
      <c r="K80" s="81">
        <f t="shared" si="8"/>
        <v>0</v>
      </c>
      <c r="L80" s="42">
        <f t="shared" si="6"/>
        <v>0</v>
      </c>
    </row>
    <row r="81" spans="1:12" s="43" customFormat="1" ht="13" x14ac:dyDescent="0.3">
      <c r="A81" s="44"/>
      <c r="B81" s="80"/>
      <c r="C81" s="50"/>
      <c r="D81" s="51"/>
      <c r="E81" s="40"/>
      <c r="F81" s="45"/>
      <c r="G81" s="46"/>
      <c r="H81" s="47">
        <f t="shared" si="5"/>
        <v>0</v>
      </c>
      <c r="I81" s="48"/>
      <c r="J81" s="41"/>
      <c r="K81" s="81">
        <f t="shared" si="8"/>
        <v>0</v>
      </c>
      <c r="L81" s="42">
        <f t="shared" si="6"/>
        <v>0</v>
      </c>
    </row>
    <row r="82" spans="1:12" s="43" customFormat="1" ht="13" x14ac:dyDescent="0.3">
      <c r="A82" s="44"/>
      <c r="B82" s="80"/>
      <c r="C82" s="50"/>
      <c r="D82" s="51"/>
      <c r="E82" s="40"/>
      <c r="F82" s="45"/>
      <c r="G82" s="46"/>
      <c r="H82" s="47">
        <f t="shared" si="5"/>
        <v>0</v>
      </c>
      <c r="I82" s="48"/>
      <c r="J82" s="41"/>
      <c r="K82" s="81">
        <f t="shared" si="8"/>
        <v>0</v>
      </c>
      <c r="L82" s="42">
        <f t="shared" si="6"/>
        <v>0</v>
      </c>
    </row>
    <row r="83" spans="1:12" s="43" customFormat="1" ht="13" x14ac:dyDescent="0.3">
      <c r="A83" s="44"/>
      <c r="B83" s="80"/>
      <c r="C83" s="50"/>
      <c r="D83" s="51"/>
      <c r="E83" s="40"/>
      <c r="F83" s="45"/>
      <c r="G83" s="46"/>
      <c r="H83" s="47">
        <f t="shared" si="5"/>
        <v>0</v>
      </c>
      <c r="I83" s="48"/>
      <c r="J83" s="41"/>
      <c r="K83" s="81">
        <f t="shared" si="8"/>
        <v>0</v>
      </c>
      <c r="L83" s="42">
        <f t="shared" si="6"/>
        <v>0</v>
      </c>
    </row>
    <row r="84" spans="1:12" s="43" customFormat="1" ht="13" x14ac:dyDescent="0.3">
      <c r="A84" s="44"/>
      <c r="B84" s="80"/>
      <c r="C84" s="50"/>
      <c r="D84" s="51"/>
      <c r="E84" s="40"/>
      <c r="F84" s="45"/>
      <c r="G84" s="46"/>
      <c r="H84" s="47">
        <f t="shared" si="5"/>
        <v>0</v>
      </c>
      <c r="I84" s="48"/>
      <c r="J84" s="41"/>
      <c r="K84" s="81">
        <f t="shared" si="8"/>
        <v>0</v>
      </c>
      <c r="L84" s="42">
        <f t="shared" si="6"/>
        <v>0</v>
      </c>
    </row>
    <row r="85" spans="1:12" s="43" customFormat="1" ht="13" x14ac:dyDescent="0.3">
      <c r="A85" s="44"/>
      <c r="B85" s="80"/>
      <c r="C85" s="50"/>
      <c r="D85" s="51"/>
      <c r="E85" s="40"/>
      <c r="F85" s="45"/>
      <c r="G85" s="46"/>
      <c r="H85" s="47">
        <f t="shared" si="5"/>
        <v>0</v>
      </c>
      <c r="I85" s="48"/>
      <c r="J85" s="41"/>
      <c r="K85" s="81">
        <f t="shared" si="8"/>
        <v>0</v>
      </c>
      <c r="L85" s="42">
        <f t="shared" si="6"/>
        <v>0</v>
      </c>
    </row>
    <row r="86" spans="1:12" s="43" customFormat="1" ht="13" x14ac:dyDescent="0.3">
      <c r="A86" s="44"/>
      <c r="B86" s="80"/>
      <c r="C86" s="50"/>
      <c r="D86" s="51"/>
      <c r="E86" s="40"/>
      <c r="F86" s="45"/>
      <c r="G86" s="46"/>
      <c r="H86" s="47">
        <f t="shared" si="5"/>
        <v>0</v>
      </c>
      <c r="I86" s="48"/>
      <c r="J86" s="41"/>
      <c r="K86" s="81">
        <f t="shared" si="8"/>
        <v>0</v>
      </c>
      <c r="L86" s="42">
        <f t="shared" si="6"/>
        <v>0</v>
      </c>
    </row>
    <row r="87" spans="1:12" s="43" customFormat="1" ht="13" x14ac:dyDescent="0.3">
      <c r="A87" s="44"/>
      <c r="B87" s="80"/>
      <c r="C87" s="50"/>
      <c r="D87" s="51"/>
      <c r="E87" s="40"/>
      <c r="F87" s="45"/>
      <c r="G87" s="46"/>
      <c r="H87" s="47">
        <f t="shared" si="5"/>
        <v>0</v>
      </c>
      <c r="I87" s="48"/>
      <c r="J87" s="41"/>
      <c r="K87" s="81">
        <f t="shared" si="8"/>
        <v>0</v>
      </c>
      <c r="L87" s="42">
        <f t="shared" si="6"/>
        <v>0</v>
      </c>
    </row>
    <row r="88" spans="1:12" s="43" customFormat="1" ht="13" x14ac:dyDescent="0.3">
      <c r="A88" s="44"/>
      <c r="B88" s="80"/>
      <c r="C88" s="50"/>
      <c r="D88" s="51"/>
      <c r="E88" s="40"/>
      <c r="F88" s="45"/>
      <c r="G88" s="46"/>
      <c r="H88" s="47">
        <f t="shared" si="5"/>
        <v>0</v>
      </c>
      <c r="I88" s="48"/>
      <c r="J88" s="41"/>
      <c r="K88" s="81">
        <f t="shared" si="8"/>
        <v>0</v>
      </c>
      <c r="L88" s="42">
        <f t="shared" si="6"/>
        <v>0</v>
      </c>
    </row>
    <row r="89" spans="1:12" s="43" customFormat="1" ht="13" x14ac:dyDescent="0.3">
      <c r="A89" s="44"/>
      <c r="B89" s="80"/>
      <c r="C89" s="50"/>
      <c r="D89" s="51"/>
      <c r="E89" s="40"/>
      <c r="F89" s="45"/>
      <c r="G89" s="46"/>
      <c r="H89" s="47">
        <f t="shared" si="5"/>
        <v>0</v>
      </c>
      <c r="I89" s="48"/>
      <c r="J89" s="41"/>
      <c r="K89" s="81">
        <f t="shared" si="8"/>
        <v>0</v>
      </c>
      <c r="L89" s="42">
        <f t="shared" si="6"/>
        <v>0</v>
      </c>
    </row>
    <row r="90" spans="1:12" s="43" customFormat="1" ht="13" x14ac:dyDescent="0.3">
      <c r="A90" s="44"/>
      <c r="B90" s="80"/>
      <c r="C90" s="50"/>
      <c r="D90" s="51"/>
      <c r="E90" s="40"/>
      <c r="F90" s="45"/>
      <c r="G90" s="46"/>
      <c r="H90" s="47">
        <f t="shared" si="5"/>
        <v>0</v>
      </c>
      <c r="I90" s="48"/>
      <c r="J90" s="41"/>
      <c r="K90" s="81">
        <f t="shared" si="8"/>
        <v>0</v>
      </c>
      <c r="L90" s="42">
        <f t="shared" si="6"/>
        <v>0</v>
      </c>
    </row>
    <row r="91" spans="1:12" s="43" customFormat="1" ht="13" x14ac:dyDescent="0.3">
      <c r="A91" s="44"/>
      <c r="B91" s="80"/>
      <c r="C91" s="50"/>
      <c r="D91" s="51"/>
      <c r="E91" s="40"/>
      <c r="F91" s="45"/>
      <c r="G91" s="46"/>
      <c r="H91" s="47">
        <f t="shared" si="5"/>
        <v>0</v>
      </c>
      <c r="I91" s="48"/>
      <c r="J91" s="41"/>
      <c r="K91" s="81">
        <f t="shared" si="8"/>
        <v>0</v>
      </c>
      <c r="L91" s="42">
        <f t="shared" si="6"/>
        <v>0</v>
      </c>
    </row>
    <row r="92" spans="1:12" s="43" customFormat="1" ht="13" x14ac:dyDescent="0.3">
      <c r="A92" s="44"/>
      <c r="B92" s="80"/>
      <c r="C92" s="50"/>
      <c r="D92" s="51"/>
      <c r="E92" s="40"/>
      <c r="F92" s="45"/>
      <c r="G92" s="46"/>
      <c r="H92" s="47">
        <f t="shared" si="5"/>
        <v>0</v>
      </c>
      <c r="I92" s="48"/>
      <c r="J92" s="41"/>
      <c r="K92" s="81">
        <f t="shared" si="8"/>
        <v>0</v>
      </c>
      <c r="L92" s="42">
        <f t="shared" si="6"/>
        <v>0</v>
      </c>
    </row>
    <row r="93" spans="1:12" s="43" customFormat="1" ht="13" x14ac:dyDescent="0.3">
      <c r="A93" s="44"/>
      <c r="B93" s="80"/>
      <c r="C93" s="50"/>
      <c r="D93" s="51"/>
      <c r="E93" s="40"/>
      <c r="F93" s="45"/>
      <c r="G93" s="46"/>
      <c r="H93" s="47">
        <f t="shared" si="5"/>
        <v>0</v>
      </c>
      <c r="I93" s="48"/>
      <c r="J93" s="41"/>
      <c r="K93" s="81">
        <f t="shared" si="8"/>
        <v>0</v>
      </c>
      <c r="L93" s="42">
        <f t="shared" si="6"/>
        <v>0</v>
      </c>
    </row>
    <row r="94" spans="1:12" s="43" customFormat="1" ht="13" x14ac:dyDescent="0.3">
      <c r="A94" s="44"/>
      <c r="B94" s="80"/>
      <c r="C94" s="50"/>
      <c r="D94" s="51"/>
      <c r="E94" s="40"/>
      <c r="F94" s="45"/>
      <c r="G94" s="46"/>
      <c r="H94" s="47">
        <f t="shared" si="5"/>
        <v>0</v>
      </c>
      <c r="I94" s="48"/>
      <c r="J94" s="41"/>
      <c r="K94" s="81">
        <f t="shared" si="8"/>
        <v>0</v>
      </c>
      <c r="L94" s="42">
        <f t="shared" si="6"/>
        <v>0</v>
      </c>
    </row>
    <row r="95" spans="1:12" s="43" customFormat="1" ht="13" x14ac:dyDescent="0.3">
      <c r="A95" s="44"/>
      <c r="B95" s="80"/>
      <c r="C95" s="50"/>
      <c r="D95" s="51"/>
      <c r="E95" s="40"/>
      <c r="F95" s="45"/>
      <c r="G95" s="46"/>
      <c r="H95" s="47">
        <f t="shared" si="5"/>
        <v>0</v>
      </c>
      <c r="I95" s="48"/>
      <c r="J95" s="41"/>
      <c r="K95" s="81">
        <f t="shared" si="8"/>
        <v>0</v>
      </c>
      <c r="L95" s="42">
        <f t="shared" si="6"/>
        <v>0</v>
      </c>
    </row>
    <row r="96" spans="1:12" s="43" customFormat="1" ht="13" x14ac:dyDescent="0.3">
      <c r="A96" s="44"/>
      <c r="B96" s="80"/>
      <c r="C96" s="50"/>
      <c r="D96" s="51"/>
      <c r="E96" s="40"/>
      <c r="F96" s="45"/>
      <c r="G96" s="46"/>
      <c r="H96" s="47">
        <f t="shared" si="5"/>
        <v>0</v>
      </c>
      <c r="I96" s="48"/>
      <c r="J96" s="41"/>
      <c r="K96" s="81">
        <f t="shared" si="8"/>
        <v>0</v>
      </c>
      <c r="L96" s="42">
        <f t="shared" si="6"/>
        <v>0</v>
      </c>
    </row>
    <row r="97" spans="1:12" s="43" customFormat="1" ht="13" x14ac:dyDescent="0.3">
      <c r="A97" s="44"/>
      <c r="B97" s="80"/>
      <c r="C97" s="50"/>
      <c r="D97" s="51"/>
      <c r="E97" s="40"/>
      <c r="F97" s="45"/>
      <c r="G97" s="46"/>
      <c r="H97" s="47">
        <f t="shared" si="5"/>
        <v>0</v>
      </c>
      <c r="I97" s="48"/>
      <c r="J97" s="41"/>
      <c r="K97" s="81">
        <f t="shared" si="8"/>
        <v>0</v>
      </c>
      <c r="L97" s="42">
        <f t="shared" si="6"/>
        <v>0</v>
      </c>
    </row>
    <row r="98" spans="1:12" s="43" customFormat="1" ht="13" x14ac:dyDescent="0.3">
      <c r="A98" s="44"/>
      <c r="B98" s="80"/>
      <c r="C98" s="50"/>
      <c r="D98" s="51"/>
      <c r="E98" s="40"/>
      <c r="F98" s="45"/>
      <c r="G98" s="46"/>
      <c r="H98" s="47">
        <f t="shared" si="5"/>
        <v>0</v>
      </c>
      <c r="I98" s="48"/>
      <c r="J98" s="41"/>
      <c r="K98" s="81">
        <f t="shared" si="8"/>
        <v>0</v>
      </c>
      <c r="L98" s="42">
        <f t="shared" si="6"/>
        <v>0</v>
      </c>
    </row>
    <row r="99" spans="1:12" s="43" customFormat="1" ht="13" x14ac:dyDescent="0.3">
      <c r="A99" s="44"/>
      <c r="B99" s="80"/>
      <c r="C99" s="50"/>
      <c r="D99" s="51"/>
      <c r="E99" s="40"/>
      <c r="F99" s="45"/>
      <c r="G99" s="46"/>
      <c r="H99" s="47">
        <f t="shared" si="5"/>
        <v>0</v>
      </c>
      <c r="I99" s="48"/>
      <c r="J99" s="41"/>
      <c r="K99" s="81">
        <f t="shared" si="8"/>
        <v>0</v>
      </c>
      <c r="L99" s="42">
        <f t="shared" si="6"/>
        <v>0</v>
      </c>
    </row>
    <row r="100" spans="1:12" s="43" customFormat="1" ht="13" x14ac:dyDescent="0.3">
      <c r="A100" s="44"/>
      <c r="B100" s="80"/>
      <c r="C100" s="50"/>
      <c r="D100" s="51"/>
      <c r="E100" s="40"/>
      <c r="F100" s="45"/>
      <c r="G100" s="46"/>
      <c r="H100" s="47">
        <f t="shared" si="5"/>
        <v>0</v>
      </c>
      <c r="I100" s="48"/>
      <c r="J100" s="41"/>
      <c r="K100" s="81">
        <f t="shared" si="8"/>
        <v>0</v>
      </c>
      <c r="L100" s="42">
        <f t="shared" si="6"/>
        <v>0</v>
      </c>
    </row>
    <row r="101" spans="1:12" s="43" customFormat="1" ht="13" x14ac:dyDescent="0.3">
      <c r="A101" s="44"/>
      <c r="B101" s="80"/>
      <c r="C101" s="50"/>
      <c r="D101" s="51"/>
      <c r="E101" s="40"/>
      <c r="F101" s="45"/>
      <c r="G101" s="46"/>
      <c r="H101" s="47">
        <f t="shared" si="5"/>
        <v>0</v>
      </c>
      <c r="I101" s="139"/>
      <c r="J101" s="41"/>
      <c r="K101" s="81">
        <f t="shared" si="8"/>
        <v>0</v>
      </c>
      <c r="L101" s="42">
        <f t="shared" si="6"/>
        <v>0</v>
      </c>
    </row>
    <row r="102" spans="1:12" s="43" customFormat="1" ht="13" x14ac:dyDescent="0.3">
      <c r="A102" s="44"/>
      <c r="B102" s="80"/>
      <c r="C102" s="50"/>
      <c r="D102" s="51"/>
      <c r="E102" s="40"/>
      <c r="F102" s="45"/>
      <c r="G102" s="46"/>
      <c r="H102" s="47">
        <f t="shared" si="5"/>
        <v>0</v>
      </c>
      <c r="I102" s="139"/>
      <c r="J102" s="41"/>
      <c r="K102" s="81">
        <f t="shared" si="8"/>
        <v>0</v>
      </c>
      <c r="L102" s="42">
        <f t="shared" si="6"/>
        <v>0</v>
      </c>
    </row>
    <row r="103" spans="1:12" s="43" customFormat="1" ht="13" x14ac:dyDescent="0.3">
      <c r="A103" s="44"/>
      <c r="B103" s="80"/>
      <c r="C103" s="50"/>
      <c r="D103" s="51"/>
      <c r="E103" s="40"/>
      <c r="F103" s="45"/>
      <c r="G103" s="46"/>
      <c r="H103" s="47">
        <f t="shared" si="5"/>
        <v>0</v>
      </c>
      <c r="I103" s="48"/>
      <c r="J103" s="41"/>
      <c r="K103" s="81">
        <f t="shared" si="8"/>
        <v>0</v>
      </c>
      <c r="L103" s="42">
        <f t="shared" si="6"/>
        <v>0</v>
      </c>
    </row>
    <row r="104" spans="1:12" s="43" customFormat="1" ht="13" x14ac:dyDescent="0.3">
      <c r="A104" s="44"/>
      <c r="B104" s="80"/>
      <c r="C104" s="50"/>
      <c r="D104" s="51"/>
      <c r="E104" s="40"/>
      <c r="F104" s="45"/>
      <c r="G104" s="46"/>
      <c r="H104" s="47">
        <f t="shared" si="5"/>
        <v>0</v>
      </c>
      <c r="I104" s="48"/>
      <c r="J104" s="41"/>
      <c r="K104" s="81">
        <f t="shared" si="8"/>
        <v>0</v>
      </c>
      <c r="L104" s="42">
        <f t="shared" si="6"/>
        <v>0</v>
      </c>
    </row>
    <row r="105" spans="1:12" s="43" customFormat="1" ht="13" x14ac:dyDescent="0.3">
      <c r="A105" s="44"/>
      <c r="B105" s="80"/>
      <c r="C105" s="50"/>
      <c r="D105" s="51"/>
      <c r="E105" s="40"/>
      <c r="F105" s="45"/>
      <c r="G105" s="46"/>
      <c r="H105" s="47">
        <f t="shared" si="5"/>
        <v>0</v>
      </c>
      <c r="I105" s="48"/>
      <c r="J105" s="41"/>
      <c r="K105" s="81">
        <f t="shared" si="8"/>
        <v>0</v>
      </c>
      <c r="L105" s="42">
        <f t="shared" si="6"/>
        <v>0</v>
      </c>
    </row>
    <row r="106" spans="1:12" s="43" customFormat="1" ht="13" x14ac:dyDescent="0.3">
      <c r="A106" s="44"/>
      <c r="B106" s="80"/>
      <c r="C106" s="50"/>
      <c r="D106" s="51"/>
      <c r="E106" s="40"/>
      <c r="F106" s="45"/>
      <c r="G106" s="46"/>
      <c r="H106" s="47">
        <f t="shared" si="5"/>
        <v>0</v>
      </c>
      <c r="I106" s="48"/>
      <c r="J106" s="41"/>
      <c r="K106" s="81">
        <f t="shared" si="8"/>
        <v>0</v>
      </c>
      <c r="L106" s="42">
        <f t="shared" si="6"/>
        <v>0</v>
      </c>
    </row>
    <row r="107" spans="1:12" s="43" customFormat="1" ht="13" x14ac:dyDescent="0.3">
      <c r="A107" s="44"/>
      <c r="B107" s="80"/>
      <c r="C107" s="50"/>
      <c r="D107" s="51"/>
      <c r="E107" s="40"/>
      <c r="F107" s="45"/>
      <c r="G107" s="46"/>
      <c r="H107" s="47">
        <f t="shared" si="5"/>
        <v>0</v>
      </c>
      <c r="I107" s="48"/>
      <c r="J107" s="41"/>
      <c r="K107" s="81">
        <f t="shared" si="8"/>
        <v>0</v>
      </c>
      <c r="L107" s="42">
        <f t="shared" si="6"/>
        <v>0</v>
      </c>
    </row>
    <row r="108" spans="1:12" s="43" customFormat="1" ht="13" x14ac:dyDescent="0.3">
      <c r="A108" s="44"/>
      <c r="B108" s="80"/>
      <c r="C108" s="50"/>
      <c r="D108" s="51"/>
      <c r="E108" s="40"/>
      <c r="F108" s="45"/>
      <c r="G108" s="46"/>
      <c r="H108" s="47">
        <f t="shared" si="5"/>
        <v>0</v>
      </c>
      <c r="I108" s="48"/>
      <c r="J108" s="41"/>
      <c r="K108" s="81">
        <f t="shared" si="8"/>
        <v>0</v>
      </c>
      <c r="L108" s="42">
        <f t="shared" si="6"/>
        <v>0</v>
      </c>
    </row>
    <row r="109" spans="1:12" s="43" customFormat="1" ht="13" x14ac:dyDescent="0.3">
      <c r="A109" s="44"/>
      <c r="B109" s="80"/>
      <c r="C109" s="50"/>
      <c r="D109" s="51"/>
      <c r="E109" s="40"/>
      <c r="F109" s="45"/>
      <c r="G109" s="46"/>
      <c r="H109" s="47">
        <f t="shared" si="5"/>
        <v>0</v>
      </c>
      <c r="I109" s="48"/>
      <c r="J109" s="41"/>
      <c r="K109" s="81">
        <f t="shared" si="8"/>
        <v>0</v>
      </c>
      <c r="L109" s="42">
        <f t="shared" si="6"/>
        <v>0</v>
      </c>
    </row>
    <row r="110" spans="1:12" s="43" customFormat="1" ht="13" x14ac:dyDescent="0.3">
      <c r="A110" s="44"/>
      <c r="B110" s="80"/>
      <c r="C110" s="50"/>
      <c r="D110" s="51"/>
      <c r="E110" s="40"/>
      <c r="F110" s="45"/>
      <c r="G110" s="46"/>
      <c r="H110" s="47">
        <f t="shared" si="5"/>
        <v>0</v>
      </c>
      <c r="I110" s="48"/>
      <c r="J110" s="41"/>
      <c r="K110" s="81">
        <f t="shared" si="8"/>
        <v>0</v>
      </c>
      <c r="L110" s="42">
        <f t="shared" si="6"/>
        <v>0</v>
      </c>
    </row>
    <row r="111" spans="1:12" s="43" customFormat="1" ht="13" x14ac:dyDescent="0.3">
      <c r="A111" s="44"/>
      <c r="B111" s="80"/>
      <c r="C111" s="50"/>
      <c r="D111" s="51"/>
      <c r="E111" s="40"/>
      <c r="F111" s="45"/>
      <c r="G111" s="46"/>
      <c r="H111" s="47">
        <f t="shared" si="5"/>
        <v>0</v>
      </c>
      <c r="I111" s="48"/>
      <c r="J111" s="41"/>
      <c r="K111" s="81">
        <f t="shared" si="8"/>
        <v>0</v>
      </c>
      <c r="L111" s="42">
        <f t="shared" si="6"/>
        <v>0</v>
      </c>
    </row>
    <row r="112" spans="1:12" s="43" customFormat="1" ht="13" x14ac:dyDescent="0.3">
      <c r="A112" s="44"/>
      <c r="B112" s="80"/>
      <c r="C112" s="50"/>
      <c r="D112" s="51"/>
      <c r="E112" s="40"/>
      <c r="F112" s="45"/>
      <c r="G112" s="46"/>
      <c r="H112" s="47">
        <f t="shared" si="5"/>
        <v>0</v>
      </c>
      <c r="I112" s="48"/>
      <c r="J112" s="41"/>
      <c r="K112" s="81">
        <f t="shared" si="8"/>
        <v>0</v>
      </c>
      <c r="L112" s="42">
        <f t="shared" si="6"/>
        <v>0</v>
      </c>
    </row>
    <row r="113" spans="1:12" s="43" customFormat="1" ht="13" x14ac:dyDescent="0.3">
      <c r="A113" s="44"/>
      <c r="B113" s="80"/>
      <c r="C113" s="50"/>
      <c r="D113" s="84"/>
      <c r="E113" s="40"/>
      <c r="F113" s="45"/>
      <c r="G113" s="46"/>
      <c r="H113" s="47">
        <f t="shared" si="5"/>
        <v>0</v>
      </c>
      <c r="I113" s="48"/>
      <c r="J113" s="41"/>
      <c r="K113" s="81">
        <f t="shared" si="8"/>
        <v>0</v>
      </c>
      <c r="L113" s="42">
        <f t="shared" si="6"/>
        <v>0</v>
      </c>
    </row>
    <row r="114" spans="1:12" s="43" customFormat="1" ht="13" x14ac:dyDescent="0.3">
      <c r="A114" s="44"/>
      <c r="B114" s="80"/>
      <c r="C114" s="50"/>
      <c r="D114" s="51"/>
      <c r="E114" s="40"/>
      <c r="F114" s="45"/>
      <c r="G114" s="46"/>
      <c r="H114" s="47">
        <f t="shared" si="5"/>
        <v>0</v>
      </c>
      <c r="I114" s="48"/>
      <c r="J114" s="41"/>
      <c r="K114" s="81">
        <f t="shared" si="8"/>
        <v>0</v>
      </c>
      <c r="L114" s="42">
        <f t="shared" si="6"/>
        <v>0</v>
      </c>
    </row>
    <row r="115" spans="1:12" s="43" customFormat="1" ht="13" x14ac:dyDescent="0.3">
      <c r="A115" s="44"/>
      <c r="B115" s="80"/>
      <c r="C115" s="50"/>
      <c r="D115" s="51"/>
      <c r="E115" s="40"/>
      <c r="F115" s="45"/>
      <c r="G115" s="46"/>
      <c r="H115" s="47">
        <f t="shared" si="5"/>
        <v>0</v>
      </c>
      <c r="I115" s="48"/>
      <c r="J115" s="41"/>
      <c r="K115" s="81">
        <f t="shared" si="8"/>
        <v>0</v>
      </c>
      <c r="L115" s="42">
        <f t="shared" si="6"/>
        <v>0</v>
      </c>
    </row>
    <row r="116" spans="1:12" s="43" customFormat="1" ht="13" x14ac:dyDescent="0.3">
      <c r="A116" s="44"/>
      <c r="B116" s="80"/>
      <c r="C116" s="50"/>
      <c r="D116" s="51"/>
      <c r="E116" s="40"/>
      <c r="F116" s="45"/>
      <c r="G116" s="46"/>
      <c r="H116" s="47">
        <f t="shared" si="5"/>
        <v>0</v>
      </c>
      <c r="I116" s="48"/>
      <c r="J116" s="41"/>
      <c r="K116" s="81">
        <f t="shared" si="8"/>
        <v>0</v>
      </c>
      <c r="L116" s="42">
        <f t="shared" si="6"/>
        <v>0</v>
      </c>
    </row>
    <row r="117" spans="1:12" s="43" customFormat="1" ht="13" x14ac:dyDescent="0.3">
      <c r="A117" s="44"/>
      <c r="B117" s="80"/>
      <c r="C117" s="50"/>
      <c r="D117" s="51"/>
      <c r="E117" s="40"/>
      <c r="F117" s="45"/>
      <c r="G117" s="46"/>
      <c r="H117" s="47">
        <f t="shared" si="5"/>
        <v>0</v>
      </c>
      <c r="I117" s="48"/>
      <c r="J117" s="41"/>
      <c r="K117" s="81">
        <f t="shared" si="8"/>
        <v>0</v>
      </c>
      <c r="L117" s="42">
        <f t="shared" si="6"/>
        <v>0</v>
      </c>
    </row>
    <row r="118" spans="1:12" s="43" customFormat="1" ht="13" x14ac:dyDescent="0.3">
      <c r="A118" s="44"/>
      <c r="B118" s="80"/>
      <c r="C118" s="50"/>
      <c r="D118" s="51"/>
      <c r="E118" s="40"/>
      <c r="F118" s="45"/>
      <c r="G118" s="46"/>
      <c r="H118" s="47">
        <f t="shared" si="5"/>
        <v>0</v>
      </c>
      <c r="I118" s="48"/>
      <c r="J118" s="41"/>
      <c r="K118" s="81">
        <f t="shared" si="8"/>
        <v>0</v>
      </c>
      <c r="L118" s="42">
        <f t="shared" si="6"/>
        <v>0</v>
      </c>
    </row>
    <row r="119" spans="1:12" s="43" customFormat="1" ht="13" x14ac:dyDescent="0.3">
      <c r="A119" s="44"/>
      <c r="B119" s="80"/>
      <c r="C119" s="50"/>
      <c r="D119" s="51"/>
      <c r="E119" s="40"/>
      <c r="F119" s="45"/>
      <c r="G119" s="46"/>
      <c r="H119" s="47">
        <f t="shared" si="5"/>
        <v>0</v>
      </c>
      <c r="I119" s="48"/>
      <c r="J119" s="41"/>
      <c r="K119" s="81">
        <f t="shared" si="8"/>
        <v>0</v>
      </c>
      <c r="L119" s="42">
        <f t="shared" si="6"/>
        <v>0</v>
      </c>
    </row>
    <row r="120" spans="1:12" s="43" customFormat="1" ht="13" x14ac:dyDescent="0.3">
      <c r="A120" s="44"/>
      <c r="B120" s="80"/>
      <c r="C120" s="50"/>
      <c r="D120" s="51"/>
      <c r="E120" s="40"/>
      <c r="F120" s="45"/>
      <c r="G120" s="46"/>
      <c r="H120" s="47">
        <f t="shared" si="5"/>
        <v>0</v>
      </c>
      <c r="I120" s="48"/>
      <c r="J120" s="41"/>
      <c r="K120" s="81">
        <f t="shared" si="8"/>
        <v>0</v>
      </c>
      <c r="L120" s="42">
        <f t="shared" si="6"/>
        <v>0</v>
      </c>
    </row>
    <row r="121" spans="1:12" s="43" customFormat="1" ht="13" x14ac:dyDescent="0.3">
      <c r="A121" s="44"/>
      <c r="B121" s="80"/>
      <c r="C121" s="83"/>
      <c r="D121" s="84"/>
      <c r="E121" s="40"/>
      <c r="F121" s="45"/>
      <c r="G121" s="46"/>
      <c r="H121" s="47">
        <f t="shared" si="5"/>
        <v>0</v>
      </c>
      <c r="I121" s="48"/>
      <c r="J121" s="41"/>
      <c r="K121" s="81">
        <f t="shared" si="8"/>
        <v>0</v>
      </c>
      <c r="L121" s="42">
        <f t="shared" si="6"/>
        <v>0</v>
      </c>
    </row>
    <row r="122" spans="1:12" s="43" customFormat="1" ht="13" x14ac:dyDescent="0.3">
      <c r="A122" s="137"/>
      <c r="B122" s="80"/>
      <c r="C122" s="50"/>
      <c r="D122" s="51"/>
      <c r="E122" s="40"/>
      <c r="F122" s="45"/>
      <c r="G122" s="46"/>
      <c r="H122" s="47">
        <f t="shared" si="5"/>
        <v>0</v>
      </c>
      <c r="I122" s="48"/>
      <c r="J122" s="41"/>
      <c r="K122" s="81">
        <f t="shared" si="8"/>
        <v>0</v>
      </c>
      <c r="L122" s="42">
        <f t="shared" si="6"/>
        <v>0</v>
      </c>
    </row>
    <row r="123" spans="1:12" s="43" customFormat="1" ht="13" x14ac:dyDescent="0.3">
      <c r="A123" s="44"/>
      <c r="B123" s="80"/>
      <c r="C123" s="50"/>
      <c r="D123" s="51"/>
      <c r="E123" s="40"/>
      <c r="F123" s="45"/>
      <c r="G123" s="46"/>
      <c r="H123" s="47">
        <f t="shared" si="5"/>
        <v>0</v>
      </c>
      <c r="I123" s="48"/>
      <c r="J123" s="41"/>
      <c r="K123" s="81">
        <f t="shared" si="8"/>
        <v>0</v>
      </c>
      <c r="L123" s="42">
        <f t="shared" si="6"/>
        <v>0</v>
      </c>
    </row>
    <row r="124" spans="1:12" s="43" customFormat="1" ht="13" x14ac:dyDescent="0.3">
      <c r="A124" s="44"/>
      <c r="B124" s="80"/>
      <c r="C124" s="50"/>
      <c r="D124" s="51"/>
      <c r="E124" s="40"/>
      <c r="F124" s="45"/>
      <c r="G124" s="46"/>
      <c r="H124" s="47">
        <f t="shared" si="5"/>
        <v>0</v>
      </c>
      <c r="I124" s="141"/>
      <c r="J124" s="142"/>
      <c r="K124" s="81">
        <f t="shared" si="8"/>
        <v>0</v>
      </c>
      <c r="L124" s="42">
        <f t="shared" si="6"/>
        <v>0</v>
      </c>
    </row>
    <row r="125" spans="1:12" s="43" customFormat="1" ht="13" x14ac:dyDescent="0.3">
      <c r="A125" s="44"/>
      <c r="B125" s="80"/>
      <c r="C125" s="138"/>
      <c r="D125" s="51"/>
      <c r="E125" s="40"/>
      <c r="F125" s="139"/>
      <c r="G125" s="140"/>
      <c r="H125" s="47">
        <f t="shared" si="5"/>
        <v>0</v>
      </c>
      <c r="I125" s="48"/>
      <c r="J125" s="41"/>
      <c r="K125" s="81">
        <f t="shared" si="8"/>
        <v>0</v>
      </c>
      <c r="L125" s="42">
        <f t="shared" si="6"/>
        <v>0</v>
      </c>
    </row>
    <row r="126" spans="1:12" s="43" customFormat="1" ht="13" x14ac:dyDescent="0.3">
      <c r="A126" s="44"/>
      <c r="B126" s="80"/>
      <c r="C126" s="50"/>
      <c r="D126" s="51"/>
      <c r="E126" s="40"/>
      <c r="F126" s="45"/>
      <c r="G126" s="46"/>
      <c r="H126" s="47">
        <f t="shared" si="5"/>
        <v>0</v>
      </c>
      <c r="I126" s="48"/>
      <c r="J126" s="41"/>
      <c r="K126" s="81">
        <f t="shared" si="8"/>
        <v>0</v>
      </c>
      <c r="L126" s="42">
        <f t="shared" si="6"/>
        <v>0</v>
      </c>
    </row>
    <row r="127" spans="1:12" s="43" customFormat="1" ht="13" x14ac:dyDescent="0.3">
      <c r="A127" s="44"/>
      <c r="B127" s="80"/>
      <c r="C127" s="50"/>
      <c r="D127" s="51"/>
      <c r="E127" s="40"/>
      <c r="F127" s="45"/>
      <c r="G127" s="46"/>
      <c r="H127" s="47">
        <f t="shared" si="5"/>
        <v>0</v>
      </c>
      <c r="I127" s="48"/>
      <c r="J127" s="41"/>
      <c r="K127" s="81">
        <f t="shared" si="8"/>
        <v>0</v>
      </c>
      <c r="L127" s="42">
        <f t="shared" si="6"/>
        <v>0</v>
      </c>
    </row>
    <row r="128" spans="1:12" s="43" customFormat="1" ht="13" x14ac:dyDescent="0.3">
      <c r="A128" s="44"/>
      <c r="B128" s="80"/>
      <c r="C128" s="50"/>
      <c r="D128" s="51"/>
      <c r="E128" s="40"/>
      <c r="F128" s="45"/>
      <c r="G128" s="46"/>
      <c r="H128" s="47">
        <f t="shared" si="5"/>
        <v>0</v>
      </c>
      <c r="I128" s="48"/>
      <c r="J128" s="41"/>
      <c r="K128" s="81">
        <f t="shared" si="8"/>
        <v>0</v>
      </c>
      <c r="L128" s="42">
        <f t="shared" si="6"/>
        <v>0</v>
      </c>
    </row>
    <row r="129" spans="1:12" s="43" customFormat="1" ht="13" x14ac:dyDescent="0.3">
      <c r="A129" s="44"/>
      <c r="B129" s="80"/>
      <c r="C129" s="50"/>
      <c r="D129" s="51"/>
      <c r="E129" s="40"/>
      <c r="F129" s="45"/>
      <c r="G129" s="46"/>
      <c r="H129" s="47">
        <f t="shared" si="5"/>
        <v>0</v>
      </c>
      <c r="I129" s="48"/>
      <c r="J129" s="41"/>
      <c r="K129" s="81">
        <f t="shared" si="8"/>
        <v>0</v>
      </c>
      <c r="L129" s="42">
        <f t="shared" si="6"/>
        <v>0</v>
      </c>
    </row>
    <row r="130" spans="1:12" s="43" customFormat="1" ht="13" x14ac:dyDescent="0.3">
      <c r="A130" s="44"/>
      <c r="B130" s="80"/>
      <c r="C130" s="50"/>
      <c r="D130" s="51"/>
      <c r="E130" s="40"/>
      <c r="F130" s="45"/>
      <c r="G130" s="46"/>
      <c r="H130" s="47">
        <f t="shared" si="5"/>
        <v>0</v>
      </c>
      <c r="I130" s="48"/>
      <c r="J130" s="41"/>
      <c r="K130" s="81">
        <f t="shared" si="8"/>
        <v>0</v>
      </c>
      <c r="L130" s="42">
        <f t="shared" si="6"/>
        <v>0</v>
      </c>
    </row>
    <row r="131" spans="1:12" s="43" customFormat="1" ht="13" x14ac:dyDescent="0.3">
      <c r="A131" s="44"/>
      <c r="B131" s="80"/>
      <c r="C131" s="50"/>
      <c r="D131" s="51"/>
      <c r="E131" s="40"/>
      <c r="F131" s="45"/>
      <c r="G131" s="46"/>
      <c r="H131" s="47">
        <f t="shared" si="5"/>
        <v>0</v>
      </c>
      <c r="I131" s="48"/>
      <c r="J131" s="41"/>
      <c r="K131" s="81">
        <f t="shared" si="8"/>
        <v>0</v>
      </c>
      <c r="L131" s="42">
        <f t="shared" si="6"/>
        <v>0</v>
      </c>
    </row>
    <row r="132" spans="1:12" s="43" customFormat="1" ht="13" x14ac:dyDescent="0.3">
      <c r="A132" s="44"/>
      <c r="B132" s="80"/>
      <c r="C132" s="50"/>
      <c r="D132" s="51"/>
      <c r="E132" s="40"/>
      <c r="F132" s="45"/>
      <c r="G132" s="46"/>
      <c r="H132" s="47">
        <f t="shared" si="5"/>
        <v>0</v>
      </c>
      <c r="I132" s="48"/>
      <c r="J132" s="41"/>
      <c r="K132" s="81">
        <f t="shared" si="8"/>
        <v>0</v>
      </c>
      <c r="L132" s="42">
        <f t="shared" si="6"/>
        <v>0</v>
      </c>
    </row>
    <row r="133" spans="1:12" s="43" customFormat="1" ht="13" x14ac:dyDescent="0.3">
      <c r="A133" s="44"/>
      <c r="B133" s="80"/>
      <c r="C133" s="50"/>
      <c r="D133" s="51"/>
      <c r="E133" s="40"/>
      <c r="F133" s="45"/>
      <c r="G133" s="46"/>
      <c r="H133" s="47">
        <f t="shared" ref="H133" si="9">H132-F133+G133</f>
        <v>0</v>
      </c>
      <c r="I133" s="48"/>
      <c r="J133" s="41"/>
      <c r="K133" s="81">
        <f t="shared" ref="K133" si="10">K132-I133+J133</f>
        <v>0</v>
      </c>
      <c r="L133" s="42">
        <f t="shared" ref="L133" si="11">H133+K133</f>
        <v>0</v>
      </c>
    </row>
    <row r="134" spans="1:12" s="43" customFormat="1" ht="13" x14ac:dyDescent="0.3">
      <c r="A134" s="44"/>
      <c r="B134" s="80"/>
      <c r="C134" s="50"/>
      <c r="D134" s="51"/>
      <c r="E134" s="40"/>
      <c r="F134" s="45"/>
      <c r="G134" s="46"/>
      <c r="H134" s="47">
        <f t="shared" ref="H134:H138" si="12">H133-F134+G134</f>
        <v>0</v>
      </c>
      <c r="I134" s="48"/>
      <c r="J134" s="41"/>
      <c r="K134" s="81">
        <f t="shared" ref="K134:K138" si="13">K133-I134+J134</f>
        <v>0</v>
      </c>
      <c r="L134" s="42">
        <f t="shared" ref="L134:L138" si="14">H134+K134</f>
        <v>0</v>
      </c>
    </row>
    <row r="135" spans="1:12" s="43" customFormat="1" ht="13" x14ac:dyDescent="0.3">
      <c r="A135" s="44"/>
      <c r="B135" s="80"/>
      <c r="C135" s="50"/>
      <c r="D135" s="51"/>
      <c r="E135" s="40"/>
      <c r="F135" s="45"/>
      <c r="G135" s="46"/>
      <c r="H135" s="47">
        <f t="shared" si="12"/>
        <v>0</v>
      </c>
      <c r="I135" s="48"/>
      <c r="J135" s="41"/>
      <c r="K135" s="81">
        <f t="shared" si="13"/>
        <v>0</v>
      </c>
      <c r="L135" s="42">
        <f t="shared" si="14"/>
        <v>0</v>
      </c>
    </row>
    <row r="136" spans="1:12" s="43" customFormat="1" ht="13" x14ac:dyDescent="0.3">
      <c r="A136" s="44"/>
      <c r="B136" s="80"/>
      <c r="C136" s="50"/>
      <c r="D136" s="51"/>
      <c r="E136" s="40"/>
      <c r="F136" s="45"/>
      <c r="G136" s="46"/>
      <c r="H136" s="47">
        <f t="shared" ref="H136" si="15">H135-F136+G136</f>
        <v>0</v>
      </c>
      <c r="I136" s="48"/>
      <c r="J136" s="41"/>
      <c r="K136" s="81">
        <f t="shared" ref="K136" si="16">K135-I136+J136</f>
        <v>0</v>
      </c>
      <c r="L136" s="42">
        <f t="shared" ref="L136" si="17">H136+K136</f>
        <v>0</v>
      </c>
    </row>
    <row r="137" spans="1:12" s="43" customFormat="1" ht="13" x14ac:dyDescent="0.3">
      <c r="A137" s="44"/>
      <c r="B137" s="80"/>
      <c r="C137" s="50"/>
      <c r="D137" s="51"/>
      <c r="E137" s="40"/>
      <c r="F137" s="45"/>
      <c r="G137" s="46"/>
      <c r="H137" s="47">
        <f t="shared" si="12"/>
        <v>0</v>
      </c>
      <c r="I137" s="45"/>
      <c r="J137" s="41"/>
      <c r="K137" s="81">
        <f t="shared" si="13"/>
        <v>0</v>
      </c>
      <c r="L137" s="42">
        <f t="shared" si="14"/>
        <v>0</v>
      </c>
    </row>
    <row r="138" spans="1:12" s="43" customFormat="1" ht="13" x14ac:dyDescent="0.3">
      <c r="A138" s="44"/>
      <c r="B138" s="80"/>
      <c r="C138" s="50"/>
      <c r="D138" s="51"/>
      <c r="E138" s="40"/>
      <c r="F138" s="45"/>
      <c r="G138" s="46"/>
      <c r="H138" s="47">
        <f t="shared" si="12"/>
        <v>0</v>
      </c>
      <c r="I138" s="45"/>
      <c r="J138" s="41"/>
      <c r="K138" s="81">
        <f t="shared" si="13"/>
        <v>0</v>
      </c>
      <c r="L138" s="42">
        <f t="shared" si="14"/>
        <v>0</v>
      </c>
    </row>
    <row r="139" spans="1:12" s="43" customFormat="1" ht="13" x14ac:dyDescent="0.3">
      <c r="A139" s="44"/>
      <c r="B139" s="80"/>
      <c r="C139" s="50"/>
      <c r="D139" s="51"/>
      <c r="E139" s="40"/>
      <c r="F139" s="45"/>
      <c r="G139" s="46"/>
      <c r="H139" s="47">
        <f t="shared" ref="H139:H166" si="18">H138-F139+G139</f>
        <v>0</v>
      </c>
      <c r="I139" s="45"/>
      <c r="J139" s="41"/>
      <c r="K139" s="81">
        <f t="shared" ref="K139:K165" si="19">K138-I139+J139</f>
        <v>0</v>
      </c>
      <c r="L139" s="42">
        <f t="shared" ref="L139:L147" si="20">H139+K139</f>
        <v>0</v>
      </c>
    </row>
    <row r="140" spans="1:12" s="43" customFormat="1" ht="13" x14ac:dyDescent="0.3">
      <c r="A140" s="44"/>
      <c r="B140" s="80"/>
      <c r="C140" s="50"/>
      <c r="D140" s="51"/>
      <c r="E140" s="40"/>
      <c r="F140" s="45"/>
      <c r="G140" s="46"/>
      <c r="H140" s="47">
        <f t="shared" si="18"/>
        <v>0</v>
      </c>
      <c r="I140" s="45"/>
      <c r="J140" s="41"/>
      <c r="K140" s="81">
        <f t="shared" si="19"/>
        <v>0</v>
      </c>
      <c r="L140" s="42">
        <f t="shared" si="20"/>
        <v>0</v>
      </c>
    </row>
    <row r="141" spans="1:12" s="43" customFormat="1" ht="13" x14ac:dyDescent="0.3">
      <c r="A141" s="44"/>
      <c r="B141" s="80"/>
      <c r="C141" s="50"/>
      <c r="D141" s="51"/>
      <c r="E141" s="40"/>
      <c r="F141" s="45"/>
      <c r="G141" s="46"/>
      <c r="H141" s="47">
        <f t="shared" si="18"/>
        <v>0</v>
      </c>
      <c r="I141" s="45"/>
      <c r="J141" s="41"/>
      <c r="K141" s="81">
        <f t="shared" si="19"/>
        <v>0</v>
      </c>
      <c r="L141" s="42">
        <f t="shared" si="20"/>
        <v>0</v>
      </c>
    </row>
    <row r="142" spans="1:12" s="43" customFormat="1" ht="13" x14ac:dyDescent="0.3">
      <c r="A142" s="44"/>
      <c r="B142" s="80"/>
      <c r="C142" s="50"/>
      <c r="D142" s="51"/>
      <c r="E142" s="40"/>
      <c r="F142" s="45"/>
      <c r="G142" s="46"/>
      <c r="H142" s="47">
        <f t="shared" si="18"/>
        <v>0</v>
      </c>
      <c r="I142" s="48"/>
      <c r="J142" s="41"/>
      <c r="K142" s="81">
        <f t="shared" si="19"/>
        <v>0</v>
      </c>
      <c r="L142" s="42">
        <f t="shared" si="20"/>
        <v>0</v>
      </c>
    </row>
    <row r="143" spans="1:12" s="43" customFormat="1" ht="13" x14ac:dyDescent="0.3">
      <c r="A143" s="44"/>
      <c r="B143" s="80"/>
      <c r="C143" s="50"/>
      <c r="D143" s="51"/>
      <c r="E143" s="40"/>
      <c r="F143" s="45"/>
      <c r="G143" s="46"/>
      <c r="H143" s="47">
        <f t="shared" si="18"/>
        <v>0</v>
      </c>
      <c r="I143" s="48"/>
      <c r="J143" s="41"/>
      <c r="K143" s="81">
        <f t="shared" si="19"/>
        <v>0</v>
      </c>
      <c r="L143" s="42">
        <f t="shared" si="20"/>
        <v>0</v>
      </c>
    </row>
    <row r="144" spans="1:12" s="43" customFormat="1" ht="13" x14ac:dyDescent="0.3">
      <c r="A144" s="44"/>
      <c r="B144" s="80"/>
      <c r="C144" s="50"/>
      <c r="D144" s="51"/>
      <c r="E144" s="40"/>
      <c r="F144" s="45"/>
      <c r="G144" s="46"/>
      <c r="H144" s="47">
        <f t="shared" si="18"/>
        <v>0</v>
      </c>
      <c r="I144" s="48"/>
      <c r="J144" s="41"/>
      <c r="K144" s="81">
        <f t="shared" si="19"/>
        <v>0</v>
      </c>
      <c r="L144" s="42">
        <f t="shared" si="20"/>
        <v>0</v>
      </c>
    </row>
    <row r="145" spans="1:12" s="43" customFormat="1" ht="13" x14ac:dyDescent="0.3">
      <c r="A145" s="44"/>
      <c r="B145" s="80"/>
      <c r="C145" s="50"/>
      <c r="D145" s="51"/>
      <c r="E145" s="40"/>
      <c r="F145" s="45"/>
      <c r="G145" s="46"/>
      <c r="H145" s="47">
        <f t="shared" si="18"/>
        <v>0</v>
      </c>
      <c r="I145" s="48"/>
      <c r="J145" s="41"/>
      <c r="K145" s="81">
        <f t="shared" si="19"/>
        <v>0</v>
      </c>
      <c r="L145" s="42">
        <f t="shared" si="20"/>
        <v>0</v>
      </c>
    </row>
    <row r="146" spans="1:12" s="43" customFormat="1" ht="13" x14ac:dyDescent="0.3">
      <c r="A146" s="44"/>
      <c r="B146" s="80"/>
      <c r="C146" s="50"/>
      <c r="D146" s="51"/>
      <c r="E146" s="40"/>
      <c r="F146" s="45"/>
      <c r="G146" s="46"/>
      <c r="H146" s="47">
        <f t="shared" si="18"/>
        <v>0</v>
      </c>
      <c r="I146" s="48"/>
      <c r="J146" s="41"/>
      <c r="K146" s="81">
        <f t="shared" si="19"/>
        <v>0</v>
      </c>
      <c r="L146" s="42">
        <f t="shared" si="20"/>
        <v>0</v>
      </c>
    </row>
    <row r="147" spans="1:12" s="43" customFormat="1" ht="13" x14ac:dyDescent="0.3">
      <c r="A147" s="44"/>
      <c r="B147" s="80"/>
      <c r="C147" s="50"/>
      <c r="D147" s="51"/>
      <c r="E147" s="40"/>
      <c r="F147" s="45"/>
      <c r="G147" s="46"/>
      <c r="H147" s="47">
        <f t="shared" si="18"/>
        <v>0</v>
      </c>
      <c r="I147" s="48"/>
      <c r="J147" s="41"/>
      <c r="K147" s="81">
        <f t="shared" si="19"/>
        <v>0</v>
      </c>
      <c r="L147" s="42">
        <f t="shared" si="20"/>
        <v>0</v>
      </c>
    </row>
    <row r="148" spans="1:12" s="43" customFormat="1" ht="13" x14ac:dyDescent="0.3">
      <c r="A148" s="44"/>
      <c r="B148" s="80"/>
      <c r="C148" s="50"/>
      <c r="D148" s="51"/>
      <c r="E148" s="40"/>
      <c r="F148" s="45"/>
      <c r="G148" s="46"/>
      <c r="H148" s="47">
        <f t="shared" si="18"/>
        <v>0</v>
      </c>
      <c r="I148" s="48"/>
      <c r="J148" s="41"/>
      <c r="K148" s="81">
        <f t="shared" si="19"/>
        <v>0</v>
      </c>
      <c r="L148" s="42">
        <f t="shared" ref="L148:L212" si="21">H148+K148</f>
        <v>0</v>
      </c>
    </row>
    <row r="149" spans="1:12" s="43" customFormat="1" ht="13" x14ac:dyDescent="0.3">
      <c r="A149" s="44"/>
      <c r="B149" s="80"/>
      <c r="C149" s="50"/>
      <c r="D149" s="51"/>
      <c r="E149" s="40"/>
      <c r="F149" s="45"/>
      <c r="G149" s="46"/>
      <c r="H149" s="47">
        <f t="shared" si="18"/>
        <v>0</v>
      </c>
      <c r="I149" s="48"/>
      <c r="J149" s="41"/>
      <c r="K149" s="81">
        <f t="shared" si="19"/>
        <v>0</v>
      </c>
      <c r="L149" s="42">
        <f t="shared" si="21"/>
        <v>0</v>
      </c>
    </row>
    <row r="150" spans="1:12" s="43" customFormat="1" ht="13" x14ac:dyDescent="0.3">
      <c r="A150" s="44"/>
      <c r="B150" s="80"/>
      <c r="C150" s="50"/>
      <c r="D150" s="51"/>
      <c r="E150" s="40"/>
      <c r="F150" s="45"/>
      <c r="G150" s="46"/>
      <c r="H150" s="47">
        <f t="shared" si="18"/>
        <v>0</v>
      </c>
      <c r="I150" s="48"/>
      <c r="J150" s="41"/>
      <c r="K150" s="81">
        <f t="shared" si="19"/>
        <v>0</v>
      </c>
      <c r="L150" s="42">
        <f t="shared" si="21"/>
        <v>0</v>
      </c>
    </row>
    <row r="151" spans="1:12" s="43" customFormat="1" ht="13" x14ac:dyDescent="0.3">
      <c r="A151" s="44"/>
      <c r="B151" s="80"/>
      <c r="C151" s="50"/>
      <c r="D151" s="51"/>
      <c r="E151" s="40"/>
      <c r="F151" s="45"/>
      <c r="G151" s="46"/>
      <c r="H151" s="47">
        <f t="shared" si="18"/>
        <v>0</v>
      </c>
      <c r="I151" s="48"/>
      <c r="J151" s="41"/>
      <c r="K151" s="81">
        <f t="shared" si="19"/>
        <v>0</v>
      </c>
      <c r="L151" s="42">
        <f t="shared" si="21"/>
        <v>0</v>
      </c>
    </row>
    <row r="152" spans="1:12" s="43" customFormat="1" ht="13" x14ac:dyDescent="0.3">
      <c r="A152" s="44"/>
      <c r="B152" s="80"/>
      <c r="C152" s="50"/>
      <c r="D152" s="51"/>
      <c r="E152" s="40"/>
      <c r="F152" s="45"/>
      <c r="G152" s="46"/>
      <c r="H152" s="47">
        <f t="shared" si="18"/>
        <v>0</v>
      </c>
      <c r="I152" s="48"/>
      <c r="J152" s="41"/>
      <c r="K152" s="81">
        <f t="shared" si="19"/>
        <v>0</v>
      </c>
      <c r="L152" s="42">
        <f t="shared" si="21"/>
        <v>0</v>
      </c>
    </row>
    <row r="153" spans="1:12" s="43" customFormat="1" ht="13" x14ac:dyDescent="0.3">
      <c r="A153" s="44"/>
      <c r="B153" s="80"/>
      <c r="C153" s="50"/>
      <c r="D153" s="51"/>
      <c r="E153" s="40"/>
      <c r="F153" s="45"/>
      <c r="G153" s="46"/>
      <c r="H153" s="47">
        <f t="shared" si="18"/>
        <v>0</v>
      </c>
      <c r="I153" s="48"/>
      <c r="J153" s="41"/>
      <c r="K153" s="81">
        <f t="shared" si="19"/>
        <v>0</v>
      </c>
      <c r="L153" s="42">
        <f t="shared" si="21"/>
        <v>0</v>
      </c>
    </row>
    <row r="154" spans="1:12" s="43" customFormat="1" ht="13" x14ac:dyDescent="0.3">
      <c r="A154" s="44"/>
      <c r="B154" s="80"/>
      <c r="C154" s="50"/>
      <c r="D154" s="51"/>
      <c r="E154" s="40"/>
      <c r="F154" s="45"/>
      <c r="G154" s="46"/>
      <c r="H154" s="47">
        <f t="shared" si="18"/>
        <v>0</v>
      </c>
      <c r="I154" s="48"/>
      <c r="J154" s="41"/>
      <c r="K154" s="81">
        <f>K153-I154+J154</f>
        <v>0</v>
      </c>
      <c r="L154" s="42">
        <f t="shared" si="21"/>
        <v>0</v>
      </c>
    </row>
    <row r="155" spans="1:12" s="43" customFormat="1" ht="13" x14ac:dyDescent="0.3">
      <c r="A155" s="44"/>
      <c r="B155" s="80"/>
      <c r="C155" s="50"/>
      <c r="D155" s="51"/>
      <c r="E155" s="40"/>
      <c r="F155" s="45"/>
      <c r="G155" s="46"/>
      <c r="H155" s="47">
        <f t="shared" si="18"/>
        <v>0</v>
      </c>
      <c r="I155" s="139"/>
      <c r="J155" s="41"/>
      <c r="K155" s="81">
        <f>K154-I155+J155</f>
        <v>0</v>
      </c>
      <c r="L155" s="42">
        <f t="shared" si="21"/>
        <v>0</v>
      </c>
    </row>
    <row r="156" spans="1:12" s="43" customFormat="1" ht="13" x14ac:dyDescent="0.3">
      <c r="A156" s="44"/>
      <c r="B156" s="80"/>
      <c r="C156" s="50"/>
      <c r="D156" s="51"/>
      <c r="E156" s="40"/>
      <c r="F156" s="45"/>
      <c r="G156" s="46"/>
      <c r="H156" s="47">
        <f t="shared" si="18"/>
        <v>0</v>
      </c>
      <c r="I156" s="48"/>
      <c r="J156" s="41"/>
      <c r="K156" s="81">
        <f>K155-I156+J156</f>
        <v>0</v>
      </c>
      <c r="L156" s="42">
        <f t="shared" si="21"/>
        <v>0</v>
      </c>
    </row>
    <row r="157" spans="1:12" s="43" customFormat="1" ht="13" x14ac:dyDescent="0.3">
      <c r="A157" s="44"/>
      <c r="B157" s="80"/>
      <c r="C157" s="50"/>
      <c r="D157" s="51"/>
      <c r="E157" s="40"/>
      <c r="F157" s="45"/>
      <c r="G157" s="46"/>
      <c r="H157" s="47">
        <f t="shared" si="18"/>
        <v>0</v>
      </c>
      <c r="I157" s="48"/>
      <c r="J157" s="41"/>
      <c r="K157" s="81">
        <f t="shared" si="19"/>
        <v>0</v>
      </c>
      <c r="L157" s="42">
        <f t="shared" si="21"/>
        <v>0</v>
      </c>
    </row>
    <row r="158" spans="1:12" s="43" customFormat="1" ht="13" x14ac:dyDescent="0.3">
      <c r="A158" s="44"/>
      <c r="B158" s="80"/>
      <c r="C158" s="50"/>
      <c r="D158" s="51"/>
      <c r="E158" s="40"/>
      <c r="F158" s="45"/>
      <c r="G158" s="46"/>
      <c r="H158" s="47">
        <f t="shared" si="18"/>
        <v>0</v>
      </c>
      <c r="I158" s="48"/>
      <c r="J158" s="41"/>
      <c r="K158" s="81">
        <f t="shared" si="19"/>
        <v>0</v>
      </c>
      <c r="L158" s="42">
        <f t="shared" si="21"/>
        <v>0</v>
      </c>
    </row>
    <row r="159" spans="1:12" s="43" customFormat="1" ht="13" x14ac:dyDescent="0.3">
      <c r="A159" s="44"/>
      <c r="B159" s="80"/>
      <c r="C159" s="50"/>
      <c r="D159" s="51"/>
      <c r="E159" s="40"/>
      <c r="F159" s="45"/>
      <c r="G159" s="46"/>
      <c r="H159" s="47">
        <f t="shared" si="18"/>
        <v>0</v>
      </c>
      <c r="I159" s="48"/>
      <c r="J159" s="41"/>
      <c r="K159" s="81">
        <f t="shared" si="19"/>
        <v>0</v>
      </c>
      <c r="L159" s="42">
        <f t="shared" si="21"/>
        <v>0</v>
      </c>
    </row>
    <row r="160" spans="1:12" s="43" customFormat="1" ht="13" x14ac:dyDescent="0.3">
      <c r="A160" s="44"/>
      <c r="B160" s="80"/>
      <c r="C160" s="50"/>
      <c r="D160" s="51"/>
      <c r="E160" s="40"/>
      <c r="F160" s="45"/>
      <c r="G160" s="46"/>
      <c r="H160" s="47">
        <f t="shared" si="18"/>
        <v>0</v>
      </c>
      <c r="I160" s="48"/>
      <c r="J160" s="41"/>
      <c r="K160" s="81">
        <f t="shared" si="19"/>
        <v>0</v>
      </c>
      <c r="L160" s="42">
        <f t="shared" si="21"/>
        <v>0</v>
      </c>
    </row>
    <row r="161" spans="1:12" s="43" customFormat="1" ht="13" x14ac:dyDescent="0.3">
      <c r="A161" s="44"/>
      <c r="B161" s="80"/>
      <c r="C161" s="50"/>
      <c r="D161" s="51"/>
      <c r="E161" s="40"/>
      <c r="F161" s="45"/>
      <c r="G161" s="46"/>
      <c r="H161" s="47">
        <f t="shared" si="18"/>
        <v>0</v>
      </c>
      <c r="I161" s="48"/>
      <c r="J161" s="41"/>
      <c r="K161" s="81">
        <f t="shared" si="19"/>
        <v>0</v>
      </c>
      <c r="L161" s="42">
        <f t="shared" si="21"/>
        <v>0</v>
      </c>
    </row>
    <row r="162" spans="1:12" s="43" customFormat="1" ht="13" x14ac:dyDescent="0.3">
      <c r="A162" s="44"/>
      <c r="B162" s="80"/>
      <c r="C162" s="50"/>
      <c r="D162" s="51"/>
      <c r="E162" s="40"/>
      <c r="F162" s="45"/>
      <c r="G162" s="46"/>
      <c r="H162" s="47">
        <f t="shared" si="18"/>
        <v>0</v>
      </c>
      <c r="I162" s="48"/>
      <c r="J162" s="41"/>
      <c r="K162" s="81">
        <f t="shared" si="19"/>
        <v>0</v>
      </c>
      <c r="L162" s="42">
        <f t="shared" si="21"/>
        <v>0</v>
      </c>
    </row>
    <row r="163" spans="1:12" s="43" customFormat="1" ht="13" x14ac:dyDescent="0.3">
      <c r="A163" s="44"/>
      <c r="B163" s="80"/>
      <c r="C163" s="50"/>
      <c r="D163" s="51"/>
      <c r="E163" s="40"/>
      <c r="F163" s="45"/>
      <c r="G163" s="46"/>
      <c r="H163" s="47">
        <f t="shared" si="18"/>
        <v>0</v>
      </c>
      <c r="I163" s="48"/>
      <c r="J163" s="41"/>
      <c r="K163" s="81">
        <f t="shared" si="19"/>
        <v>0</v>
      </c>
      <c r="L163" s="42">
        <f t="shared" si="21"/>
        <v>0</v>
      </c>
    </row>
    <row r="164" spans="1:12" s="43" customFormat="1" ht="13" x14ac:dyDescent="0.3">
      <c r="A164" s="44"/>
      <c r="B164" s="80"/>
      <c r="C164" s="50"/>
      <c r="D164" s="51"/>
      <c r="E164" s="40"/>
      <c r="F164" s="45"/>
      <c r="G164" s="46"/>
      <c r="H164" s="47">
        <f t="shared" si="18"/>
        <v>0</v>
      </c>
      <c r="I164" s="48"/>
      <c r="J164" s="41"/>
      <c r="K164" s="81">
        <f t="shared" si="19"/>
        <v>0</v>
      </c>
      <c r="L164" s="42">
        <f t="shared" si="21"/>
        <v>0</v>
      </c>
    </row>
    <row r="165" spans="1:12" s="43" customFormat="1" ht="13" x14ac:dyDescent="0.3">
      <c r="A165" s="44"/>
      <c r="B165" s="80"/>
      <c r="C165" s="50"/>
      <c r="D165" s="51"/>
      <c r="E165" s="40"/>
      <c r="F165" s="45"/>
      <c r="G165" s="46"/>
      <c r="H165" s="47">
        <f t="shared" si="18"/>
        <v>0</v>
      </c>
      <c r="I165" s="48"/>
      <c r="J165" s="41"/>
      <c r="K165" s="81">
        <f t="shared" si="19"/>
        <v>0</v>
      </c>
      <c r="L165" s="42">
        <f t="shared" si="21"/>
        <v>0</v>
      </c>
    </row>
    <row r="166" spans="1:12" s="43" customFormat="1" ht="13" x14ac:dyDescent="0.3">
      <c r="A166" s="44"/>
      <c r="B166" s="80"/>
      <c r="C166" s="50"/>
      <c r="D166" s="51"/>
      <c r="E166" s="40"/>
      <c r="F166" s="45"/>
      <c r="G166" s="46"/>
      <c r="H166" s="47">
        <f t="shared" si="18"/>
        <v>0</v>
      </c>
      <c r="I166" s="48"/>
      <c r="J166" s="41"/>
      <c r="K166" s="81">
        <f t="shared" ref="K166:K230" si="22">K165-I166+J166</f>
        <v>0</v>
      </c>
      <c r="L166" s="42">
        <f t="shared" si="21"/>
        <v>0</v>
      </c>
    </row>
    <row r="167" spans="1:12" s="43" customFormat="1" ht="13" x14ac:dyDescent="0.3">
      <c r="A167" s="44"/>
      <c r="B167" s="80"/>
      <c r="C167" s="50"/>
      <c r="D167" s="51"/>
      <c r="E167" s="40"/>
      <c r="F167" s="45"/>
      <c r="G167" s="46"/>
      <c r="H167" s="47">
        <f t="shared" ref="H167:H231" si="23">H166-F167+G167</f>
        <v>0</v>
      </c>
      <c r="I167" s="48"/>
      <c r="J167" s="41"/>
      <c r="K167" s="81">
        <f t="shared" si="22"/>
        <v>0</v>
      </c>
      <c r="L167" s="42">
        <f t="shared" si="21"/>
        <v>0</v>
      </c>
    </row>
    <row r="168" spans="1:12" s="43" customFormat="1" ht="13" x14ac:dyDescent="0.3">
      <c r="A168" s="44"/>
      <c r="B168" s="80"/>
      <c r="C168" s="50"/>
      <c r="D168" s="51"/>
      <c r="E168" s="40"/>
      <c r="F168" s="45"/>
      <c r="G168" s="46"/>
      <c r="H168" s="47">
        <f t="shared" si="23"/>
        <v>0</v>
      </c>
      <c r="I168" s="48"/>
      <c r="J168" s="41"/>
      <c r="K168" s="81">
        <f t="shared" si="22"/>
        <v>0</v>
      </c>
      <c r="L168" s="42">
        <f t="shared" si="21"/>
        <v>0</v>
      </c>
    </row>
    <row r="169" spans="1:12" s="43" customFormat="1" ht="13" x14ac:dyDescent="0.3">
      <c r="A169" s="44"/>
      <c r="B169" s="80"/>
      <c r="C169" s="50"/>
      <c r="D169" s="51"/>
      <c r="E169" s="40"/>
      <c r="F169" s="45"/>
      <c r="G169" s="46"/>
      <c r="H169" s="47">
        <f t="shared" si="23"/>
        <v>0</v>
      </c>
      <c r="I169" s="48"/>
      <c r="J169" s="41"/>
      <c r="K169" s="81">
        <f t="shared" si="22"/>
        <v>0</v>
      </c>
      <c r="L169" s="42">
        <f t="shared" si="21"/>
        <v>0</v>
      </c>
    </row>
    <row r="170" spans="1:12" s="43" customFormat="1" ht="13" x14ac:dyDescent="0.3">
      <c r="A170" s="44"/>
      <c r="B170" s="80"/>
      <c r="C170" s="50"/>
      <c r="D170" s="51"/>
      <c r="E170" s="40"/>
      <c r="F170" s="45"/>
      <c r="G170" s="46"/>
      <c r="H170" s="47">
        <f t="shared" si="23"/>
        <v>0</v>
      </c>
      <c r="I170" s="48"/>
      <c r="J170" s="41"/>
      <c r="K170" s="81">
        <f t="shared" si="22"/>
        <v>0</v>
      </c>
      <c r="L170" s="42">
        <f t="shared" si="21"/>
        <v>0</v>
      </c>
    </row>
    <row r="171" spans="1:12" s="43" customFormat="1" ht="13" x14ac:dyDescent="0.3">
      <c r="A171" s="44"/>
      <c r="B171" s="80"/>
      <c r="C171" s="50"/>
      <c r="D171" s="51"/>
      <c r="E171" s="40"/>
      <c r="F171" s="45"/>
      <c r="G171" s="46"/>
      <c r="H171" s="47">
        <f t="shared" si="23"/>
        <v>0</v>
      </c>
      <c r="I171" s="48"/>
      <c r="J171" s="41"/>
      <c r="K171" s="81">
        <f t="shared" si="22"/>
        <v>0</v>
      </c>
      <c r="L171" s="42">
        <f t="shared" si="21"/>
        <v>0</v>
      </c>
    </row>
    <row r="172" spans="1:12" s="43" customFormat="1" ht="13" x14ac:dyDescent="0.3">
      <c r="A172" s="44"/>
      <c r="B172" s="80"/>
      <c r="C172" s="50"/>
      <c r="D172" s="51"/>
      <c r="E172" s="40"/>
      <c r="F172" s="45"/>
      <c r="G172" s="46"/>
      <c r="H172" s="47">
        <f t="shared" si="23"/>
        <v>0</v>
      </c>
      <c r="I172" s="48"/>
      <c r="J172" s="41"/>
      <c r="K172" s="81">
        <f t="shared" si="22"/>
        <v>0</v>
      </c>
      <c r="L172" s="42">
        <f t="shared" si="21"/>
        <v>0</v>
      </c>
    </row>
    <row r="173" spans="1:12" s="43" customFormat="1" ht="13" x14ac:dyDescent="0.3">
      <c r="A173" s="44"/>
      <c r="B173" s="80"/>
      <c r="C173" s="50"/>
      <c r="D173" s="51"/>
      <c r="E173" s="40"/>
      <c r="F173" s="45"/>
      <c r="G173" s="46"/>
      <c r="H173" s="47">
        <f t="shared" si="23"/>
        <v>0</v>
      </c>
      <c r="I173" s="48"/>
      <c r="J173" s="41"/>
      <c r="K173" s="81">
        <f t="shared" si="22"/>
        <v>0</v>
      </c>
      <c r="L173" s="42">
        <f t="shared" si="21"/>
        <v>0</v>
      </c>
    </row>
    <row r="174" spans="1:12" s="43" customFormat="1" ht="13" x14ac:dyDescent="0.3">
      <c r="A174" s="44"/>
      <c r="B174" s="80"/>
      <c r="C174" s="50"/>
      <c r="D174" s="51"/>
      <c r="E174" s="40"/>
      <c r="F174" s="45"/>
      <c r="G174" s="46"/>
      <c r="H174" s="47">
        <f t="shared" si="23"/>
        <v>0</v>
      </c>
      <c r="I174" s="48"/>
      <c r="J174" s="41"/>
      <c r="K174" s="81">
        <f t="shared" si="22"/>
        <v>0</v>
      </c>
      <c r="L174" s="42">
        <f t="shared" si="21"/>
        <v>0</v>
      </c>
    </row>
    <row r="175" spans="1:12" s="43" customFormat="1" ht="13" x14ac:dyDescent="0.3">
      <c r="A175" s="44"/>
      <c r="B175" s="80"/>
      <c r="C175" s="50"/>
      <c r="D175" s="51"/>
      <c r="E175" s="40"/>
      <c r="F175" s="45"/>
      <c r="G175" s="46"/>
      <c r="H175" s="47">
        <f t="shared" si="23"/>
        <v>0</v>
      </c>
      <c r="I175" s="48"/>
      <c r="J175" s="41"/>
      <c r="K175" s="81">
        <f t="shared" si="22"/>
        <v>0</v>
      </c>
      <c r="L175" s="42">
        <f t="shared" si="21"/>
        <v>0</v>
      </c>
    </row>
    <row r="176" spans="1:12" s="43" customFormat="1" ht="13" x14ac:dyDescent="0.3">
      <c r="A176" s="44"/>
      <c r="B176" s="80"/>
      <c r="C176" s="50"/>
      <c r="D176" s="51"/>
      <c r="E176" s="40"/>
      <c r="F176" s="45"/>
      <c r="G176" s="46"/>
      <c r="H176" s="47">
        <f t="shared" si="23"/>
        <v>0</v>
      </c>
      <c r="I176" s="48"/>
      <c r="J176" s="41"/>
      <c r="K176" s="81">
        <f t="shared" si="22"/>
        <v>0</v>
      </c>
      <c r="L176" s="42">
        <f t="shared" si="21"/>
        <v>0</v>
      </c>
    </row>
    <row r="177" spans="1:12" s="43" customFormat="1" ht="13" x14ac:dyDescent="0.3">
      <c r="A177" s="44"/>
      <c r="B177" s="80"/>
      <c r="C177" s="50"/>
      <c r="D177" s="51"/>
      <c r="E177" s="40"/>
      <c r="F177" s="45"/>
      <c r="G177" s="46"/>
      <c r="H177" s="47">
        <f t="shared" si="23"/>
        <v>0</v>
      </c>
      <c r="I177" s="48"/>
      <c r="J177" s="41"/>
      <c r="K177" s="81">
        <f t="shared" si="22"/>
        <v>0</v>
      </c>
      <c r="L177" s="42">
        <f t="shared" si="21"/>
        <v>0</v>
      </c>
    </row>
    <row r="178" spans="1:12" s="43" customFormat="1" ht="13" x14ac:dyDescent="0.3">
      <c r="A178" s="44"/>
      <c r="B178" s="80"/>
      <c r="C178" s="50"/>
      <c r="D178" s="51"/>
      <c r="E178" s="40"/>
      <c r="F178" s="45"/>
      <c r="G178" s="46"/>
      <c r="H178" s="47">
        <f t="shared" si="23"/>
        <v>0</v>
      </c>
      <c r="I178" s="48"/>
      <c r="J178" s="41"/>
      <c r="K178" s="81">
        <f t="shared" si="22"/>
        <v>0</v>
      </c>
      <c r="L178" s="42">
        <f t="shared" si="21"/>
        <v>0</v>
      </c>
    </row>
    <row r="179" spans="1:12" s="43" customFormat="1" ht="13" x14ac:dyDescent="0.3">
      <c r="A179" s="44"/>
      <c r="B179" s="80"/>
      <c r="C179" s="50"/>
      <c r="D179" s="51"/>
      <c r="E179" s="40"/>
      <c r="F179" s="45"/>
      <c r="G179" s="46"/>
      <c r="H179" s="47">
        <f t="shared" si="23"/>
        <v>0</v>
      </c>
      <c r="I179" s="48"/>
      <c r="J179" s="41"/>
      <c r="K179" s="81">
        <f t="shared" si="22"/>
        <v>0</v>
      </c>
      <c r="L179" s="42">
        <f t="shared" si="21"/>
        <v>0</v>
      </c>
    </row>
    <row r="180" spans="1:12" s="43" customFormat="1" ht="13" x14ac:dyDescent="0.3">
      <c r="A180" s="44"/>
      <c r="B180" s="80"/>
      <c r="C180" s="50"/>
      <c r="D180" s="51"/>
      <c r="E180" s="40"/>
      <c r="F180" s="45"/>
      <c r="G180" s="46"/>
      <c r="H180" s="47">
        <f t="shared" si="23"/>
        <v>0</v>
      </c>
      <c r="I180" s="48"/>
      <c r="J180" s="41"/>
      <c r="K180" s="81">
        <f t="shared" si="22"/>
        <v>0</v>
      </c>
      <c r="L180" s="42">
        <f t="shared" si="21"/>
        <v>0</v>
      </c>
    </row>
    <row r="181" spans="1:12" s="43" customFormat="1" ht="13" x14ac:dyDescent="0.3">
      <c r="A181" s="44"/>
      <c r="B181" s="80"/>
      <c r="C181" s="50"/>
      <c r="D181" s="51"/>
      <c r="E181" s="40"/>
      <c r="F181" s="45"/>
      <c r="G181" s="46"/>
      <c r="H181" s="47">
        <f t="shared" si="23"/>
        <v>0</v>
      </c>
      <c r="I181" s="48"/>
      <c r="J181" s="41"/>
      <c r="K181" s="81">
        <f t="shared" si="22"/>
        <v>0</v>
      </c>
      <c r="L181" s="42">
        <f t="shared" si="21"/>
        <v>0</v>
      </c>
    </row>
    <row r="182" spans="1:12" s="43" customFormat="1" ht="13" x14ac:dyDescent="0.3">
      <c r="A182" s="44"/>
      <c r="B182" s="80"/>
      <c r="C182" s="50"/>
      <c r="D182" s="51"/>
      <c r="E182" s="40"/>
      <c r="F182" s="45"/>
      <c r="G182" s="46"/>
      <c r="H182" s="47">
        <f t="shared" si="23"/>
        <v>0</v>
      </c>
      <c r="I182" s="48"/>
      <c r="J182" s="41"/>
      <c r="K182" s="81">
        <f t="shared" si="22"/>
        <v>0</v>
      </c>
      <c r="L182" s="42">
        <f t="shared" si="21"/>
        <v>0</v>
      </c>
    </row>
    <row r="183" spans="1:12" s="43" customFormat="1" ht="13" x14ac:dyDescent="0.3">
      <c r="A183" s="44"/>
      <c r="B183" s="80"/>
      <c r="C183" s="50"/>
      <c r="D183" s="51"/>
      <c r="E183" s="40"/>
      <c r="F183" s="45"/>
      <c r="G183" s="46"/>
      <c r="H183" s="47">
        <f t="shared" si="23"/>
        <v>0</v>
      </c>
      <c r="I183" s="48"/>
      <c r="J183" s="41"/>
      <c r="K183" s="81">
        <f t="shared" si="22"/>
        <v>0</v>
      </c>
      <c r="L183" s="42">
        <f t="shared" si="21"/>
        <v>0</v>
      </c>
    </row>
    <row r="184" spans="1:12" s="43" customFormat="1" ht="13" x14ac:dyDescent="0.3">
      <c r="A184" s="44"/>
      <c r="B184" s="80"/>
      <c r="C184" s="50"/>
      <c r="D184" s="51"/>
      <c r="E184" s="40"/>
      <c r="F184" s="45"/>
      <c r="G184" s="46"/>
      <c r="H184" s="47">
        <f t="shared" si="23"/>
        <v>0</v>
      </c>
      <c r="I184" s="48"/>
      <c r="J184" s="41"/>
      <c r="K184" s="81">
        <f t="shared" si="22"/>
        <v>0</v>
      </c>
      <c r="L184" s="42">
        <f t="shared" si="21"/>
        <v>0</v>
      </c>
    </row>
    <row r="185" spans="1:12" s="43" customFormat="1" ht="13" x14ac:dyDescent="0.3">
      <c r="A185" s="44"/>
      <c r="B185" s="80"/>
      <c r="C185" s="50"/>
      <c r="D185" s="51"/>
      <c r="E185" s="40"/>
      <c r="F185" s="45"/>
      <c r="G185" s="46"/>
      <c r="H185" s="47">
        <f t="shared" si="23"/>
        <v>0</v>
      </c>
      <c r="I185" s="48"/>
      <c r="J185" s="41"/>
      <c r="K185" s="81">
        <f t="shared" si="22"/>
        <v>0</v>
      </c>
      <c r="L185" s="42">
        <f t="shared" si="21"/>
        <v>0</v>
      </c>
    </row>
    <row r="186" spans="1:12" s="43" customFormat="1" ht="13" x14ac:dyDescent="0.3">
      <c r="A186" s="44"/>
      <c r="B186" s="80"/>
      <c r="C186" s="50"/>
      <c r="D186" s="51"/>
      <c r="E186" s="40"/>
      <c r="F186" s="45"/>
      <c r="G186" s="46"/>
      <c r="H186" s="47">
        <f t="shared" si="23"/>
        <v>0</v>
      </c>
      <c r="I186" s="48"/>
      <c r="J186" s="41"/>
      <c r="K186" s="81">
        <f t="shared" si="22"/>
        <v>0</v>
      </c>
      <c r="L186" s="42">
        <f t="shared" si="21"/>
        <v>0</v>
      </c>
    </row>
    <row r="187" spans="1:12" s="43" customFormat="1" ht="13" x14ac:dyDescent="0.3">
      <c r="A187" s="44"/>
      <c r="B187" s="80"/>
      <c r="C187" s="50"/>
      <c r="D187" s="51"/>
      <c r="E187" s="40"/>
      <c r="F187" s="45"/>
      <c r="G187" s="46"/>
      <c r="H187" s="47">
        <f t="shared" si="23"/>
        <v>0</v>
      </c>
      <c r="I187" s="48"/>
      <c r="J187" s="41"/>
      <c r="K187" s="81">
        <f t="shared" si="22"/>
        <v>0</v>
      </c>
      <c r="L187" s="42">
        <f t="shared" si="21"/>
        <v>0</v>
      </c>
    </row>
    <row r="188" spans="1:12" s="43" customFormat="1" ht="13" x14ac:dyDescent="0.3">
      <c r="A188" s="44"/>
      <c r="B188" s="80"/>
      <c r="C188" s="50"/>
      <c r="D188" s="51"/>
      <c r="E188" s="40"/>
      <c r="F188" s="45"/>
      <c r="G188" s="46"/>
      <c r="H188" s="47">
        <f t="shared" si="23"/>
        <v>0</v>
      </c>
      <c r="I188" s="48"/>
      <c r="J188" s="41"/>
      <c r="K188" s="81">
        <f t="shared" si="22"/>
        <v>0</v>
      </c>
      <c r="L188" s="42">
        <f t="shared" si="21"/>
        <v>0</v>
      </c>
    </row>
    <row r="189" spans="1:12" s="43" customFormat="1" ht="13" x14ac:dyDescent="0.3">
      <c r="A189" s="44"/>
      <c r="B189" s="80"/>
      <c r="C189" s="50"/>
      <c r="D189" s="51"/>
      <c r="E189" s="40"/>
      <c r="F189" s="45"/>
      <c r="G189" s="46"/>
      <c r="H189" s="47">
        <f t="shared" si="23"/>
        <v>0</v>
      </c>
      <c r="I189" s="48"/>
      <c r="J189" s="41"/>
      <c r="K189" s="81">
        <f t="shared" si="22"/>
        <v>0</v>
      </c>
      <c r="L189" s="42">
        <f t="shared" si="21"/>
        <v>0</v>
      </c>
    </row>
    <row r="190" spans="1:12" s="43" customFormat="1" ht="13" x14ac:dyDescent="0.3">
      <c r="A190" s="44"/>
      <c r="B190" s="80"/>
      <c r="C190" s="50"/>
      <c r="D190" s="51"/>
      <c r="E190" s="40"/>
      <c r="F190" s="45"/>
      <c r="G190" s="46"/>
      <c r="H190" s="47">
        <f t="shared" si="23"/>
        <v>0</v>
      </c>
      <c r="I190" s="48"/>
      <c r="J190" s="41"/>
      <c r="K190" s="81">
        <f t="shared" si="22"/>
        <v>0</v>
      </c>
      <c r="L190" s="42">
        <f t="shared" si="21"/>
        <v>0</v>
      </c>
    </row>
    <row r="191" spans="1:12" s="43" customFormat="1" ht="13" x14ac:dyDescent="0.3">
      <c r="A191" s="44"/>
      <c r="B191" s="80"/>
      <c r="C191" s="50"/>
      <c r="D191" s="51"/>
      <c r="E191" s="40"/>
      <c r="F191" s="45"/>
      <c r="G191" s="46"/>
      <c r="H191" s="47">
        <f>H190-F191+G191</f>
        <v>0</v>
      </c>
      <c r="I191" s="48"/>
      <c r="J191" s="41"/>
      <c r="K191" s="81">
        <f t="shared" si="22"/>
        <v>0</v>
      </c>
      <c r="L191" s="42">
        <f>H191+K191</f>
        <v>0</v>
      </c>
    </row>
    <row r="192" spans="1:12" s="43" customFormat="1" ht="13" x14ac:dyDescent="0.3">
      <c r="A192" s="44"/>
      <c r="B192" s="80"/>
      <c r="C192" s="50"/>
      <c r="D192" s="51"/>
      <c r="E192" s="40"/>
      <c r="F192" s="45"/>
      <c r="G192" s="46"/>
      <c r="H192" s="47">
        <f t="shared" si="23"/>
        <v>0</v>
      </c>
      <c r="I192" s="48"/>
      <c r="J192" s="41"/>
      <c r="K192" s="81">
        <f t="shared" si="22"/>
        <v>0</v>
      </c>
      <c r="L192" s="42">
        <f t="shared" si="21"/>
        <v>0</v>
      </c>
    </row>
    <row r="193" spans="1:12" s="43" customFormat="1" ht="13" x14ac:dyDescent="0.3">
      <c r="A193" s="44"/>
      <c r="B193" s="49"/>
      <c r="C193" s="50"/>
      <c r="D193" s="51"/>
      <c r="E193" s="40"/>
      <c r="F193" s="45"/>
      <c r="G193" s="46"/>
      <c r="H193" s="47">
        <f t="shared" si="23"/>
        <v>0</v>
      </c>
      <c r="I193" s="48"/>
      <c r="J193" s="41"/>
      <c r="K193" s="81">
        <f t="shared" si="22"/>
        <v>0</v>
      </c>
      <c r="L193" s="42">
        <f t="shared" si="21"/>
        <v>0</v>
      </c>
    </row>
    <row r="194" spans="1:12" s="43" customFormat="1" ht="13" x14ac:dyDescent="0.3">
      <c r="A194" s="44"/>
      <c r="B194" s="49"/>
      <c r="C194" s="50"/>
      <c r="D194" s="51"/>
      <c r="E194" s="40"/>
      <c r="F194" s="45"/>
      <c r="G194" s="46"/>
      <c r="H194" s="47">
        <f t="shared" si="23"/>
        <v>0</v>
      </c>
      <c r="I194" s="48"/>
      <c r="J194" s="41"/>
      <c r="K194" s="81">
        <f t="shared" si="22"/>
        <v>0</v>
      </c>
      <c r="L194" s="42">
        <f t="shared" si="21"/>
        <v>0</v>
      </c>
    </row>
    <row r="195" spans="1:12" s="43" customFormat="1" ht="13" x14ac:dyDescent="0.3">
      <c r="A195" s="44"/>
      <c r="B195" s="49"/>
      <c r="C195" s="50"/>
      <c r="D195" s="51"/>
      <c r="E195" s="40"/>
      <c r="F195" s="45"/>
      <c r="G195" s="46"/>
      <c r="H195" s="47">
        <f t="shared" si="23"/>
        <v>0</v>
      </c>
      <c r="I195" s="48"/>
      <c r="J195" s="41"/>
      <c r="K195" s="81">
        <f t="shared" si="22"/>
        <v>0</v>
      </c>
      <c r="L195" s="42">
        <f t="shared" si="21"/>
        <v>0</v>
      </c>
    </row>
    <row r="196" spans="1:12" s="43" customFormat="1" ht="13" x14ac:dyDescent="0.3">
      <c r="A196" s="44"/>
      <c r="B196" s="49"/>
      <c r="C196" s="50"/>
      <c r="D196" s="51"/>
      <c r="E196" s="40"/>
      <c r="F196" s="45"/>
      <c r="G196" s="46"/>
      <c r="H196" s="47">
        <f t="shared" si="23"/>
        <v>0</v>
      </c>
      <c r="I196" s="48"/>
      <c r="J196" s="41"/>
      <c r="K196" s="81">
        <f t="shared" si="22"/>
        <v>0</v>
      </c>
      <c r="L196" s="42">
        <f t="shared" si="21"/>
        <v>0</v>
      </c>
    </row>
    <row r="197" spans="1:12" s="43" customFormat="1" ht="13" x14ac:dyDescent="0.3">
      <c r="A197" s="44"/>
      <c r="B197" s="49"/>
      <c r="C197" s="50"/>
      <c r="D197" s="51"/>
      <c r="E197" s="40"/>
      <c r="F197" s="45"/>
      <c r="G197" s="46"/>
      <c r="H197" s="47">
        <f t="shared" si="23"/>
        <v>0</v>
      </c>
      <c r="I197" s="48"/>
      <c r="J197" s="41"/>
      <c r="K197" s="81">
        <f t="shared" si="22"/>
        <v>0</v>
      </c>
      <c r="L197" s="42">
        <f t="shared" si="21"/>
        <v>0</v>
      </c>
    </row>
    <row r="198" spans="1:12" s="43" customFormat="1" ht="13" x14ac:dyDescent="0.3">
      <c r="A198" s="44"/>
      <c r="B198" s="49"/>
      <c r="C198" s="50"/>
      <c r="D198" s="51"/>
      <c r="E198" s="40"/>
      <c r="F198" s="45"/>
      <c r="G198" s="46"/>
      <c r="H198" s="47">
        <f t="shared" si="23"/>
        <v>0</v>
      </c>
      <c r="I198" s="48"/>
      <c r="J198" s="41"/>
      <c r="K198" s="81">
        <f t="shared" si="22"/>
        <v>0</v>
      </c>
      <c r="L198" s="42">
        <f t="shared" si="21"/>
        <v>0</v>
      </c>
    </row>
    <row r="199" spans="1:12" s="43" customFormat="1" ht="13" x14ac:dyDescent="0.3">
      <c r="A199" s="44"/>
      <c r="B199" s="49"/>
      <c r="C199" s="50"/>
      <c r="D199" s="51"/>
      <c r="E199" s="40"/>
      <c r="F199" s="45"/>
      <c r="G199" s="46"/>
      <c r="H199" s="47">
        <f t="shared" si="23"/>
        <v>0</v>
      </c>
      <c r="I199" s="48"/>
      <c r="J199" s="41"/>
      <c r="K199" s="81">
        <f t="shared" si="22"/>
        <v>0</v>
      </c>
      <c r="L199" s="42">
        <f t="shared" si="21"/>
        <v>0</v>
      </c>
    </row>
    <row r="200" spans="1:12" s="43" customFormat="1" ht="13" x14ac:dyDescent="0.3">
      <c r="A200" s="44"/>
      <c r="B200" s="49"/>
      <c r="C200" s="50"/>
      <c r="D200" s="51"/>
      <c r="E200" s="40"/>
      <c r="F200" s="45"/>
      <c r="G200" s="46"/>
      <c r="H200" s="47">
        <f t="shared" si="23"/>
        <v>0</v>
      </c>
      <c r="I200" s="48"/>
      <c r="J200" s="41"/>
      <c r="K200" s="81">
        <f t="shared" si="22"/>
        <v>0</v>
      </c>
      <c r="L200" s="42">
        <f t="shared" si="21"/>
        <v>0</v>
      </c>
    </row>
    <row r="201" spans="1:12" s="43" customFormat="1" ht="13" x14ac:dyDescent="0.3">
      <c r="A201" s="44"/>
      <c r="B201" s="49"/>
      <c r="C201" s="50"/>
      <c r="D201" s="51"/>
      <c r="E201" s="40"/>
      <c r="F201" s="45"/>
      <c r="G201" s="46"/>
      <c r="H201" s="47">
        <f t="shared" si="23"/>
        <v>0</v>
      </c>
      <c r="I201" s="48"/>
      <c r="J201" s="41"/>
      <c r="K201" s="81">
        <f t="shared" si="22"/>
        <v>0</v>
      </c>
      <c r="L201" s="42">
        <f t="shared" si="21"/>
        <v>0</v>
      </c>
    </row>
    <row r="202" spans="1:12" s="43" customFormat="1" ht="13" x14ac:dyDescent="0.3">
      <c r="A202" s="44"/>
      <c r="B202" s="49"/>
      <c r="C202" s="50"/>
      <c r="D202" s="51"/>
      <c r="E202" s="40"/>
      <c r="F202" s="45"/>
      <c r="G202" s="46"/>
      <c r="H202" s="47">
        <f t="shared" si="23"/>
        <v>0</v>
      </c>
      <c r="I202" s="48"/>
      <c r="J202" s="41"/>
      <c r="K202" s="81">
        <f t="shared" si="22"/>
        <v>0</v>
      </c>
      <c r="L202" s="42">
        <f t="shared" si="21"/>
        <v>0</v>
      </c>
    </row>
    <row r="203" spans="1:12" s="43" customFormat="1" ht="13" x14ac:dyDescent="0.3">
      <c r="A203" s="44"/>
      <c r="B203" s="49"/>
      <c r="C203" s="50"/>
      <c r="D203" s="51"/>
      <c r="E203" s="40"/>
      <c r="F203" s="45"/>
      <c r="G203" s="46"/>
      <c r="H203" s="47">
        <f t="shared" si="23"/>
        <v>0</v>
      </c>
      <c r="I203" s="48"/>
      <c r="J203" s="41"/>
      <c r="K203" s="81">
        <f t="shared" si="22"/>
        <v>0</v>
      </c>
      <c r="L203" s="42">
        <f t="shared" si="21"/>
        <v>0</v>
      </c>
    </row>
    <row r="204" spans="1:12" s="43" customFormat="1" ht="13" x14ac:dyDescent="0.3">
      <c r="A204" s="44"/>
      <c r="B204" s="49"/>
      <c r="C204" s="50"/>
      <c r="D204" s="51"/>
      <c r="E204" s="40"/>
      <c r="F204" s="45"/>
      <c r="G204" s="46"/>
      <c r="H204" s="47">
        <f t="shared" si="23"/>
        <v>0</v>
      </c>
      <c r="I204" s="48"/>
      <c r="J204" s="41"/>
      <c r="K204" s="81">
        <f t="shared" si="22"/>
        <v>0</v>
      </c>
      <c r="L204" s="42">
        <f t="shared" si="21"/>
        <v>0</v>
      </c>
    </row>
    <row r="205" spans="1:12" s="43" customFormat="1" ht="13" x14ac:dyDescent="0.3">
      <c r="A205" s="44"/>
      <c r="B205" s="49"/>
      <c r="C205" s="50"/>
      <c r="D205" s="51"/>
      <c r="E205" s="40"/>
      <c r="F205" s="45"/>
      <c r="G205" s="46"/>
      <c r="H205" s="47">
        <f t="shared" si="23"/>
        <v>0</v>
      </c>
      <c r="I205" s="48"/>
      <c r="J205" s="41"/>
      <c r="K205" s="81">
        <f t="shared" si="22"/>
        <v>0</v>
      </c>
      <c r="L205" s="42">
        <f t="shared" si="21"/>
        <v>0</v>
      </c>
    </row>
    <row r="206" spans="1:12" s="43" customFormat="1" ht="13" x14ac:dyDescent="0.3">
      <c r="A206" s="44"/>
      <c r="B206" s="49"/>
      <c r="C206" s="50"/>
      <c r="D206" s="51"/>
      <c r="E206" s="40"/>
      <c r="F206" s="45"/>
      <c r="G206" s="46"/>
      <c r="H206" s="47">
        <f t="shared" si="23"/>
        <v>0</v>
      </c>
      <c r="I206" s="48"/>
      <c r="J206" s="41"/>
      <c r="K206" s="81">
        <f t="shared" si="22"/>
        <v>0</v>
      </c>
      <c r="L206" s="42">
        <f t="shared" si="21"/>
        <v>0</v>
      </c>
    </row>
    <row r="207" spans="1:12" s="43" customFormat="1" ht="13" x14ac:dyDescent="0.3">
      <c r="A207" s="44"/>
      <c r="B207" s="49"/>
      <c r="C207" s="50"/>
      <c r="D207" s="51"/>
      <c r="E207" s="40"/>
      <c r="F207" s="45"/>
      <c r="G207" s="46"/>
      <c r="H207" s="47">
        <f t="shared" si="23"/>
        <v>0</v>
      </c>
      <c r="I207" s="48"/>
      <c r="J207" s="41"/>
      <c r="K207" s="81">
        <f t="shared" si="22"/>
        <v>0</v>
      </c>
      <c r="L207" s="42">
        <f t="shared" si="21"/>
        <v>0</v>
      </c>
    </row>
    <row r="208" spans="1:12" s="43" customFormat="1" ht="13" x14ac:dyDescent="0.3">
      <c r="A208" s="44"/>
      <c r="B208" s="49"/>
      <c r="C208" s="50"/>
      <c r="D208" s="51"/>
      <c r="E208" s="40"/>
      <c r="F208" s="45"/>
      <c r="G208" s="46"/>
      <c r="H208" s="47">
        <f t="shared" si="23"/>
        <v>0</v>
      </c>
      <c r="I208" s="48"/>
      <c r="J208" s="41"/>
      <c r="K208" s="81">
        <f t="shared" si="22"/>
        <v>0</v>
      </c>
      <c r="L208" s="42">
        <f t="shared" si="21"/>
        <v>0</v>
      </c>
    </row>
    <row r="209" spans="1:12" s="43" customFormat="1" ht="13" x14ac:dyDescent="0.3">
      <c r="A209" s="44"/>
      <c r="B209" s="49"/>
      <c r="C209" s="50"/>
      <c r="D209" s="51"/>
      <c r="E209" s="40"/>
      <c r="F209" s="45"/>
      <c r="G209" s="46"/>
      <c r="H209" s="47">
        <f t="shared" si="23"/>
        <v>0</v>
      </c>
      <c r="I209" s="48"/>
      <c r="J209" s="41"/>
      <c r="K209" s="81">
        <f t="shared" si="22"/>
        <v>0</v>
      </c>
      <c r="L209" s="42">
        <f t="shared" si="21"/>
        <v>0</v>
      </c>
    </row>
    <row r="210" spans="1:12" s="43" customFormat="1" ht="13" x14ac:dyDescent="0.3">
      <c r="A210" s="44"/>
      <c r="B210" s="49"/>
      <c r="C210" s="50"/>
      <c r="D210" s="51"/>
      <c r="E210" s="40"/>
      <c r="F210" s="45"/>
      <c r="G210" s="46"/>
      <c r="H210" s="47">
        <f t="shared" si="23"/>
        <v>0</v>
      </c>
      <c r="I210" s="48"/>
      <c r="J210" s="41"/>
      <c r="K210" s="81">
        <f t="shared" si="22"/>
        <v>0</v>
      </c>
      <c r="L210" s="42">
        <f t="shared" si="21"/>
        <v>0</v>
      </c>
    </row>
    <row r="211" spans="1:12" s="43" customFormat="1" ht="13" x14ac:dyDescent="0.3">
      <c r="A211" s="44"/>
      <c r="B211" s="49"/>
      <c r="C211" s="50"/>
      <c r="D211" s="51"/>
      <c r="E211" s="40"/>
      <c r="F211" s="45"/>
      <c r="G211" s="46"/>
      <c r="H211" s="47">
        <f t="shared" si="23"/>
        <v>0</v>
      </c>
      <c r="I211" s="48"/>
      <c r="J211" s="41"/>
      <c r="K211" s="81">
        <f t="shared" si="22"/>
        <v>0</v>
      </c>
      <c r="L211" s="42">
        <f t="shared" si="21"/>
        <v>0</v>
      </c>
    </row>
    <row r="212" spans="1:12" s="43" customFormat="1" ht="13" x14ac:dyDescent="0.3">
      <c r="A212" s="44"/>
      <c r="B212" s="49"/>
      <c r="C212" s="50"/>
      <c r="D212" s="51"/>
      <c r="E212" s="40"/>
      <c r="F212" s="45"/>
      <c r="G212" s="46"/>
      <c r="H212" s="47">
        <f t="shared" si="23"/>
        <v>0</v>
      </c>
      <c r="I212" s="48"/>
      <c r="J212" s="41"/>
      <c r="K212" s="81">
        <f t="shared" si="22"/>
        <v>0</v>
      </c>
      <c r="L212" s="42">
        <f t="shared" si="21"/>
        <v>0</v>
      </c>
    </row>
    <row r="213" spans="1:12" s="43" customFormat="1" ht="13" x14ac:dyDescent="0.3">
      <c r="A213" s="44"/>
      <c r="B213" s="49"/>
      <c r="C213" s="50"/>
      <c r="D213" s="51"/>
      <c r="E213" s="40"/>
      <c r="F213" s="45"/>
      <c r="G213" s="46"/>
      <c r="H213" s="47">
        <f t="shared" si="23"/>
        <v>0</v>
      </c>
      <c r="I213" s="48"/>
      <c r="J213" s="41"/>
      <c r="K213" s="81">
        <f t="shared" si="22"/>
        <v>0</v>
      </c>
      <c r="L213" s="42">
        <f t="shared" ref="L213:L231" si="24">H213+K213</f>
        <v>0</v>
      </c>
    </row>
    <row r="214" spans="1:12" s="43" customFormat="1" ht="13" x14ac:dyDescent="0.3">
      <c r="A214" s="44"/>
      <c r="B214" s="49"/>
      <c r="C214" s="50"/>
      <c r="D214" s="51"/>
      <c r="E214" s="40"/>
      <c r="F214" s="45"/>
      <c r="G214" s="46"/>
      <c r="H214" s="47">
        <f t="shared" si="23"/>
        <v>0</v>
      </c>
      <c r="I214" s="48"/>
      <c r="J214" s="41"/>
      <c r="K214" s="81">
        <f t="shared" si="22"/>
        <v>0</v>
      </c>
      <c r="L214" s="42">
        <f t="shared" si="24"/>
        <v>0</v>
      </c>
    </row>
    <row r="215" spans="1:12" s="43" customFormat="1" ht="13" x14ac:dyDescent="0.3">
      <c r="A215" s="44"/>
      <c r="B215" s="49"/>
      <c r="C215" s="50"/>
      <c r="D215" s="51"/>
      <c r="E215" s="40"/>
      <c r="F215" s="45"/>
      <c r="G215" s="46"/>
      <c r="H215" s="47">
        <f t="shared" si="23"/>
        <v>0</v>
      </c>
      <c r="I215" s="48"/>
      <c r="J215" s="41"/>
      <c r="K215" s="81">
        <f t="shared" si="22"/>
        <v>0</v>
      </c>
      <c r="L215" s="42">
        <f t="shared" si="24"/>
        <v>0</v>
      </c>
    </row>
    <row r="216" spans="1:12" s="43" customFormat="1" ht="13" x14ac:dyDescent="0.3">
      <c r="A216" s="44"/>
      <c r="B216" s="49"/>
      <c r="C216" s="50"/>
      <c r="D216" s="51"/>
      <c r="E216" s="40"/>
      <c r="F216" s="45"/>
      <c r="G216" s="46"/>
      <c r="H216" s="47">
        <f t="shared" si="23"/>
        <v>0</v>
      </c>
      <c r="I216" s="48"/>
      <c r="J216" s="41"/>
      <c r="K216" s="81">
        <f t="shared" si="22"/>
        <v>0</v>
      </c>
      <c r="L216" s="42">
        <f t="shared" si="24"/>
        <v>0</v>
      </c>
    </row>
    <row r="217" spans="1:12" s="43" customFormat="1" ht="13" x14ac:dyDescent="0.3">
      <c r="A217" s="44"/>
      <c r="B217" s="49"/>
      <c r="C217" s="50"/>
      <c r="D217" s="51"/>
      <c r="E217" s="40"/>
      <c r="F217" s="45"/>
      <c r="G217" s="46"/>
      <c r="H217" s="47">
        <f t="shared" si="23"/>
        <v>0</v>
      </c>
      <c r="I217" s="48"/>
      <c r="J217" s="41"/>
      <c r="K217" s="81">
        <f t="shared" si="22"/>
        <v>0</v>
      </c>
      <c r="L217" s="42">
        <f t="shared" si="24"/>
        <v>0</v>
      </c>
    </row>
    <row r="218" spans="1:12" s="43" customFormat="1" ht="13" x14ac:dyDescent="0.3">
      <c r="A218" s="44"/>
      <c r="B218" s="49"/>
      <c r="C218" s="50"/>
      <c r="D218" s="51"/>
      <c r="E218" s="40"/>
      <c r="F218" s="45"/>
      <c r="G218" s="46"/>
      <c r="H218" s="47">
        <f t="shared" si="23"/>
        <v>0</v>
      </c>
      <c r="I218" s="48"/>
      <c r="J218" s="41"/>
      <c r="K218" s="81">
        <f t="shared" si="22"/>
        <v>0</v>
      </c>
      <c r="L218" s="42">
        <f t="shared" si="24"/>
        <v>0</v>
      </c>
    </row>
    <row r="219" spans="1:12" s="43" customFormat="1" ht="13" x14ac:dyDescent="0.3">
      <c r="A219" s="44"/>
      <c r="B219" s="49"/>
      <c r="C219" s="50"/>
      <c r="D219" s="51"/>
      <c r="E219" s="40"/>
      <c r="F219" s="45"/>
      <c r="G219" s="46"/>
      <c r="H219" s="47">
        <f t="shared" si="23"/>
        <v>0</v>
      </c>
      <c r="I219" s="48"/>
      <c r="J219" s="41"/>
      <c r="K219" s="81">
        <f t="shared" si="22"/>
        <v>0</v>
      </c>
      <c r="L219" s="42">
        <f t="shared" si="24"/>
        <v>0</v>
      </c>
    </row>
    <row r="220" spans="1:12" s="43" customFormat="1" ht="13" x14ac:dyDescent="0.3">
      <c r="A220" s="44"/>
      <c r="B220" s="49"/>
      <c r="C220" s="50"/>
      <c r="D220" s="51"/>
      <c r="E220" s="40"/>
      <c r="F220" s="45"/>
      <c r="G220" s="46"/>
      <c r="H220" s="47">
        <f t="shared" si="23"/>
        <v>0</v>
      </c>
      <c r="I220" s="48"/>
      <c r="J220" s="41"/>
      <c r="K220" s="81">
        <f t="shared" si="22"/>
        <v>0</v>
      </c>
      <c r="L220" s="42">
        <f t="shared" si="24"/>
        <v>0</v>
      </c>
    </row>
    <row r="221" spans="1:12" s="43" customFormat="1" ht="13" x14ac:dyDescent="0.3">
      <c r="A221" s="44"/>
      <c r="B221" s="49"/>
      <c r="C221" s="50"/>
      <c r="D221" s="51"/>
      <c r="E221" s="40"/>
      <c r="F221" s="45"/>
      <c r="G221" s="46"/>
      <c r="H221" s="47">
        <f t="shared" si="23"/>
        <v>0</v>
      </c>
      <c r="I221" s="48"/>
      <c r="J221" s="41"/>
      <c r="K221" s="81">
        <f t="shared" si="22"/>
        <v>0</v>
      </c>
      <c r="L221" s="42">
        <f t="shared" si="24"/>
        <v>0</v>
      </c>
    </row>
    <row r="222" spans="1:12" s="43" customFormat="1" ht="13" x14ac:dyDescent="0.3">
      <c r="A222" s="44"/>
      <c r="B222" s="49"/>
      <c r="C222" s="50"/>
      <c r="D222" s="51"/>
      <c r="E222" s="40"/>
      <c r="F222" s="45"/>
      <c r="G222" s="46"/>
      <c r="H222" s="47">
        <f t="shared" si="23"/>
        <v>0</v>
      </c>
      <c r="I222" s="48"/>
      <c r="J222" s="41"/>
      <c r="K222" s="81">
        <f t="shared" si="22"/>
        <v>0</v>
      </c>
      <c r="L222" s="42">
        <f t="shared" si="24"/>
        <v>0</v>
      </c>
    </row>
    <row r="223" spans="1:12" s="43" customFormat="1" ht="13" x14ac:dyDescent="0.3">
      <c r="A223" s="44"/>
      <c r="B223" s="49"/>
      <c r="C223" s="50"/>
      <c r="D223" s="51"/>
      <c r="E223" s="40"/>
      <c r="F223" s="45"/>
      <c r="G223" s="46"/>
      <c r="H223" s="47">
        <f t="shared" si="23"/>
        <v>0</v>
      </c>
      <c r="I223" s="48"/>
      <c r="J223" s="41"/>
      <c r="K223" s="81">
        <f t="shared" si="22"/>
        <v>0</v>
      </c>
      <c r="L223" s="42">
        <f t="shared" si="24"/>
        <v>0</v>
      </c>
    </row>
    <row r="224" spans="1:12" s="43" customFormat="1" ht="13" x14ac:dyDescent="0.3">
      <c r="A224" s="44"/>
      <c r="B224" s="49"/>
      <c r="C224" s="50"/>
      <c r="D224" s="51"/>
      <c r="E224" s="40"/>
      <c r="F224" s="45"/>
      <c r="G224" s="46"/>
      <c r="H224" s="47">
        <f t="shared" si="23"/>
        <v>0</v>
      </c>
      <c r="I224" s="48"/>
      <c r="J224" s="41"/>
      <c r="K224" s="81">
        <f t="shared" si="22"/>
        <v>0</v>
      </c>
      <c r="L224" s="42">
        <f t="shared" si="24"/>
        <v>0</v>
      </c>
    </row>
    <row r="225" spans="1:12" s="43" customFormat="1" ht="13" x14ac:dyDescent="0.3">
      <c r="A225" s="44"/>
      <c r="B225" s="49"/>
      <c r="C225" s="50"/>
      <c r="D225" s="51"/>
      <c r="E225" s="40"/>
      <c r="F225" s="45"/>
      <c r="G225" s="46"/>
      <c r="H225" s="47">
        <f t="shared" si="23"/>
        <v>0</v>
      </c>
      <c r="I225" s="48"/>
      <c r="J225" s="41"/>
      <c r="K225" s="81">
        <f t="shared" si="22"/>
        <v>0</v>
      </c>
      <c r="L225" s="42">
        <f t="shared" si="24"/>
        <v>0</v>
      </c>
    </row>
    <row r="226" spans="1:12" s="43" customFormat="1" ht="13" x14ac:dyDescent="0.3">
      <c r="A226" s="44"/>
      <c r="B226" s="49"/>
      <c r="C226" s="50"/>
      <c r="D226" s="51"/>
      <c r="E226" s="40"/>
      <c r="F226" s="45"/>
      <c r="G226" s="46"/>
      <c r="H226" s="47">
        <f t="shared" si="23"/>
        <v>0</v>
      </c>
      <c r="I226" s="48"/>
      <c r="J226" s="41"/>
      <c r="K226" s="81">
        <f t="shared" si="22"/>
        <v>0</v>
      </c>
      <c r="L226" s="42">
        <f t="shared" si="24"/>
        <v>0</v>
      </c>
    </row>
    <row r="227" spans="1:12" s="43" customFormat="1" ht="13" x14ac:dyDescent="0.3">
      <c r="A227" s="44"/>
      <c r="B227" s="49"/>
      <c r="C227" s="50"/>
      <c r="D227" s="51"/>
      <c r="E227" s="40"/>
      <c r="F227" s="45"/>
      <c r="G227" s="46"/>
      <c r="H227" s="47">
        <f t="shared" si="23"/>
        <v>0</v>
      </c>
      <c r="I227" s="48"/>
      <c r="J227" s="41"/>
      <c r="K227" s="81">
        <f t="shared" si="22"/>
        <v>0</v>
      </c>
      <c r="L227" s="42">
        <f t="shared" si="24"/>
        <v>0</v>
      </c>
    </row>
    <row r="228" spans="1:12" s="43" customFormat="1" ht="13" x14ac:dyDescent="0.3">
      <c r="A228" s="44"/>
      <c r="B228" s="49"/>
      <c r="C228" s="50"/>
      <c r="D228" s="51"/>
      <c r="E228" s="40"/>
      <c r="F228" s="45"/>
      <c r="G228" s="46"/>
      <c r="H228" s="47">
        <f t="shared" si="23"/>
        <v>0</v>
      </c>
      <c r="I228" s="48"/>
      <c r="J228" s="41"/>
      <c r="K228" s="81">
        <f t="shared" si="22"/>
        <v>0</v>
      </c>
      <c r="L228" s="42">
        <f t="shared" si="24"/>
        <v>0</v>
      </c>
    </row>
    <row r="229" spans="1:12" s="43" customFormat="1" ht="13" x14ac:dyDescent="0.3">
      <c r="A229" s="44"/>
      <c r="B229" s="49"/>
      <c r="C229" s="50"/>
      <c r="D229" s="51"/>
      <c r="E229" s="40"/>
      <c r="F229" s="45"/>
      <c r="G229" s="46"/>
      <c r="H229" s="47">
        <f t="shared" si="23"/>
        <v>0</v>
      </c>
      <c r="I229" s="48"/>
      <c r="J229" s="41"/>
      <c r="K229" s="81">
        <f t="shared" si="22"/>
        <v>0</v>
      </c>
      <c r="L229" s="42">
        <f t="shared" si="24"/>
        <v>0</v>
      </c>
    </row>
    <row r="230" spans="1:12" s="43" customFormat="1" ht="13" x14ac:dyDescent="0.3">
      <c r="A230" s="44"/>
      <c r="B230" s="49"/>
      <c r="C230" s="50"/>
      <c r="D230" s="51"/>
      <c r="E230" s="40"/>
      <c r="F230" s="45"/>
      <c r="G230" s="46"/>
      <c r="H230" s="47">
        <f t="shared" si="23"/>
        <v>0</v>
      </c>
      <c r="I230" s="48"/>
      <c r="J230" s="41"/>
      <c r="K230" s="81">
        <f t="shared" si="22"/>
        <v>0</v>
      </c>
      <c r="L230" s="42">
        <f t="shared" si="24"/>
        <v>0</v>
      </c>
    </row>
    <row r="231" spans="1:12" s="43" customFormat="1" ht="13.5" thickBot="1" x14ac:dyDescent="0.35">
      <c r="A231" s="52"/>
      <c r="B231" s="53"/>
      <c r="C231" s="54"/>
      <c r="D231" s="55"/>
      <c r="E231" s="144"/>
      <c r="F231" s="56"/>
      <c r="G231" s="57"/>
      <c r="H231" s="145">
        <f t="shared" si="23"/>
        <v>0</v>
      </c>
      <c r="I231" s="58"/>
      <c r="J231" s="59"/>
      <c r="K231" s="146">
        <f t="shared" ref="K231" si="25">K230-I231+J231</f>
        <v>0</v>
      </c>
      <c r="L231" s="60">
        <f t="shared" si="24"/>
        <v>0</v>
      </c>
    </row>
    <row r="232" spans="1:12" ht="12.5" x14ac:dyDescent="0.25">
      <c r="A232" s="37"/>
      <c r="F232" s="31">
        <f>SUM(F3:F231)</f>
        <v>0</v>
      </c>
      <c r="G232" s="31">
        <f>SUM(G3:G231)</f>
        <v>0</v>
      </c>
      <c r="H232" s="32"/>
      <c r="I232" s="33">
        <f>SUM(I3:I231)</f>
        <v>0</v>
      </c>
      <c r="J232" s="33">
        <f>SUM(J3:J231)</f>
        <v>0</v>
      </c>
      <c r="K232" s="33"/>
      <c r="L232" s="33"/>
    </row>
    <row r="233" spans="1:12" ht="12.5" x14ac:dyDescent="0.25">
      <c r="A233" s="37"/>
      <c r="I233" s="35"/>
      <c r="J233" s="35"/>
      <c r="K233" s="35"/>
      <c r="L233" s="35"/>
    </row>
    <row r="234" spans="1:12" ht="12.5" x14ac:dyDescent="0.25">
      <c r="A234" s="37"/>
      <c r="I234" s="35"/>
      <c r="J234" s="35"/>
      <c r="K234" s="35"/>
      <c r="L234" s="35"/>
    </row>
    <row r="235" spans="1:12" ht="12.5" x14ac:dyDescent="0.25">
      <c r="A235" s="37"/>
      <c r="I235" s="35"/>
      <c r="J235" s="35"/>
      <c r="K235" s="35"/>
      <c r="L235" s="35"/>
    </row>
    <row r="236" spans="1:12" ht="12.5" x14ac:dyDescent="0.25">
      <c r="A236" s="37"/>
      <c r="I236" s="35"/>
      <c r="J236" s="35"/>
      <c r="K236" s="35"/>
      <c r="L236" s="35"/>
    </row>
    <row r="237" spans="1:12" ht="12.5" x14ac:dyDescent="0.25">
      <c r="A237" s="37"/>
      <c r="I237" s="35"/>
      <c r="J237" s="35"/>
      <c r="K237" s="35"/>
      <c r="L237" s="35"/>
    </row>
    <row r="238" spans="1:12" ht="12.5" x14ac:dyDescent="0.25">
      <c r="A238" s="37"/>
      <c r="I238" s="35"/>
      <c r="J238" s="35"/>
      <c r="K238" s="35"/>
      <c r="L238" s="35"/>
    </row>
    <row r="239" spans="1:12" ht="12.5" x14ac:dyDescent="0.25">
      <c r="A239" s="37"/>
      <c r="I239" s="35"/>
      <c r="J239" s="35"/>
      <c r="K239" s="35"/>
      <c r="L239" s="35"/>
    </row>
    <row r="240" spans="1:12" ht="12.5" x14ac:dyDescent="0.25">
      <c r="A240" s="37"/>
      <c r="I240" s="35"/>
      <c r="J240" s="35"/>
      <c r="K240" s="35"/>
      <c r="L240" s="35"/>
    </row>
    <row r="241" spans="1:12" ht="12.5" x14ac:dyDescent="0.25">
      <c r="A241" s="37"/>
      <c r="I241" s="35"/>
      <c r="J241" s="35"/>
      <c r="K241" s="35"/>
      <c r="L241" s="35"/>
    </row>
    <row r="242" spans="1:12" ht="12.5" x14ac:dyDescent="0.25">
      <c r="A242" s="37"/>
      <c r="I242" s="35"/>
      <c r="J242" s="35"/>
      <c r="K242" s="35"/>
      <c r="L242" s="35"/>
    </row>
    <row r="243" spans="1:12" ht="12.5" x14ac:dyDescent="0.25">
      <c r="A243" s="37"/>
      <c r="I243" s="35"/>
      <c r="J243" s="35"/>
      <c r="K243" s="35"/>
      <c r="L243" s="35"/>
    </row>
    <row r="244" spans="1:12" ht="12.5" x14ac:dyDescent="0.25">
      <c r="A244" s="37"/>
      <c r="I244" s="35"/>
      <c r="J244" s="35"/>
      <c r="K244" s="35"/>
      <c r="L244" s="35"/>
    </row>
    <row r="245" spans="1:12" ht="12.5" x14ac:dyDescent="0.25">
      <c r="A245" s="37"/>
      <c r="I245" s="35"/>
      <c r="J245" s="35"/>
      <c r="K245" s="35"/>
      <c r="L245" s="35"/>
    </row>
    <row r="246" spans="1:12" ht="12.5" x14ac:dyDescent="0.25">
      <c r="A246" s="37"/>
      <c r="I246" s="35"/>
      <c r="J246" s="35"/>
      <c r="K246" s="35"/>
      <c r="L246" s="35"/>
    </row>
    <row r="247" spans="1:12" ht="12.5" x14ac:dyDescent="0.25">
      <c r="A247" s="37"/>
      <c r="I247" s="35"/>
      <c r="J247" s="35"/>
      <c r="K247" s="35"/>
      <c r="L247" s="35"/>
    </row>
    <row r="248" spans="1:12" ht="12.5" x14ac:dyDescent="0.25">
      <c r="A248" s="37"/>
      <c r="I248" s="35"/>
      <c r="J248" s="35"/>
      <c r="K248" s="35"/>
      <c r="L248" s="35"/>
    </row>
    <row r="249" spans="1:12" ht="12.5" x14ac:dyDescent="0.25">
      <c r="A249" s="37"/>
      <c r="I249" s="35"/>
      <c r="J249" s="35"/>
      <c r="K249" s="35"/>
      <c r="L249" s="35"/>
    </row>
    <row r="250" spans="1:12" ht="12.5" x14ac:dyDescent="0.25">
      <c r="A250" s="37"/>
      <c r="I250" s="35"/>
      <c r="J250" s="35"/>
      <c r="K250" s="35"/>
      <c r="L250" s="35"/>
    </row>
    <row r="251" spans="1:12" ht="12.5" x14ac:dyDescent="0.25">
      <c r="A251" s="37"/>
      <c r="I251" s="35"/>
      <c r="J251" s="35"/>
      <c r="K251" s="35"/>
      <c r="L251" s="35"/>
    </row>
    <row r="252" spans="1:12" ht="12.5" x14ac:dyDescent="0.25">
      <c r="A252" s="37"/>
      <c r="I252" s="35"/>
      <c r="J252" s="35"/>
      <c r="K252" s="35"/>
      <c r="L252" s="35"/>
    </row>
    <row r="253" spans="1:12" ht="12.5" x14ac:dyDescent="0.25">
      <c r="A253" s="37"/>
      <c r="I253" s="35"/>
      <c r="J253" s="35"/>
      <c r="K253" s="35"/>
      <c r="L253" s="35"/>
    </row>
    <row r="254" spans="1:12" ht="12.5" x14ac:dyDescent="0.25">
      <c r="A254" s="37"/>
      <c r="I254" s="35"/>
      <c r="J254" s="35"/>
      <c r="K254" s="35"/>
      <c r="L254" s="35"/>
    </row>
    <row r="255" spans="1:12" ht="12.5" x14ac:dyDescent="0.25">
      <c r="A255" s="37"/>
      <c r="I255" s="35"/>
      <c r="J255" s="35"/>
      <c r="K255" s="35"/>
      <c r="L255" s="35"/>
    </row>
    <row r="256" spans="1:12" ht="12.5" x14ac:dyDescent="0.25">
      <c r="A256" s="37"/>
      <c r="I256" s="35"/>
      <c r="J256" s="35"/>
      <c r="K256" s="35"/>
      <c r="L256" s="35"/>
    </row>
    <row r="257" spans="1:12" ht="12.5" x14ac:dyDescent="0.25">
      <c r="A257" s="37"/>
      <c r="I257" s="35"/>
      <c r="J257" s="35"/>
      <c r="K257" s="35"/>
      <c r="L257" s="35"/>
    </row>
    <row r="258" spans="1:12" ht="12.5" x14ac:dyDescent="0.25">
      <c r="A258" s="37"/>
      <c r="I258" s="35"/>
      <c r="J258" s="35"/>
      <c r="K258" s="35"/>
      <c r="L258" s="35"/>
    </row>
    <row r="259" spans="1:12" ht="12.5" x14ac:dyDescent="0.25">
      <c r="A259" s="37"/>
      <c r="I259" s="35"/>
      <c r="J259" s="35"/>
      <c r="K259" s="35"/>
      <c r="L259" s="35"/>
    </row>
    <row r="260" spans="1:12" ht="12.5" x14ac:dyDescent="0.25">
      <c r="A260" s="37"/>
      <c r="I260" s="35"/>
      <c r="J260" s="35"/>
      <c r="K260" s="35"/>
      <c r="L260" s="35"/>
    </row>
    <row r="261" spans="1:12" ht="12.5" x14ac:dyDescent="0.25">
      <c r="A261" s="37"/>
      <c r="I261" s="35"/>
      <c r="J261" s="35"/>
      <c r="K261" s="35"/>
      <c r="L261" s="35"/>
    </row>
    <row r="262" spans="1:12" ht="12.5" x14ac:dyDescent="0.25">
      <c r="A262" s="37"/>
      <c r="I262" s="35"/>
      <c r="J262" s="35"/>
      <c r="K262" s="35"/>
      <c r="L262" s="35"/>
    </row>
    <row r="263" spans="1:12" ht="12.5" x14ac:dyDescent="0.25">
      <c r="A263" s="37"/>
      <c r="I263" s="35"/>
      <c r="J263" s="35"/>
      <c r="K263" s="35"/>
      <c r="L263" s="35"/>
    </row>
    <row r="264" spans="1:12" ht="12.5" x14ac:dyDescent="0.25">
      <c r="A264" s="37"/>
      <c r="I264" s="35"/>
      <c r="J264" s="35"/>
      <c r="K264" s="35"/>
      <c r="L264" s="35"/>
    </row>
    <row r="265" spans="1:12" ht="12.5" x14ac:dyDescent="0.25">
      <c r="A265" s="37"/>
      <c r="I265" s="35"/>
      <c r="J265" s="35"/>
      <c r="K265" s="35"/>
      <c r="L265" s="35"/>
    </row>
    <row r="266" spans="1:12" ht="12.5" x14ac:dyDescent="0.25">
      <c r="A266" s="37"/>
      <c r="I266" s="35"/>
      <c r="J266" s="35"/>
      <c r="K266" s="35"/>
      <c r="L266" s="35"/>
    </row>
    <row r="267" spans="1:12" ht="12.5" x14ac:dyDescent="0.25">
      <c r="A267" s="37"/>
      <c r="I267" s="35"/>
      <c r="J267" s="35"/>
      <c r="K267" s="35"/>
      <c r="L267" s="35"/>
    </row>
    <row r="268" spans="1:12" ht="12.5" x14ac:dyDescent="0.25">
      <c r="A268" s="37"/>
      <c r="I268" s="35"/>
      <c r="J268" s="35"/>
      <c r="K268" s="35"/>
      <c r="L268" s="35"/>
    </row>
    <row r="269" spans="1:12" ht="12.5" x14ac:dyDescent="0.25">
      <c r="A269" s="37"/>
      <c r="I269" s="35"/>
      <c r="J269" s="35"/>
      <c r="K269" s="35"/>
      <c r="L269" s="35"/>
    </row>
    <row r="270" spans="1:12" ht="12.5" x14ac:dyDescent="0.25">
      <c r="A270" s="37"/>
      <c r="I270" s="35"/>
      <c r="J270" s="35"/>
      <c r="K270" s="35"/>
      <c r="L270" s="35"/>
    </row>
    <row r="271" spans="1:12" ht="12.5" x14ac:dyDescent="0.25">
      <c r="A271" s="37"/>
      <c r="I271" s="35"/>
      <c r="J271" s="35"/>
      <c r="K271" s="35"/>
      <c r="L271" s="35"/>
    </row>
    <row r="272" spans="1:12" ht="12.5" x14ac:dyDescent="0.25">
      <c r="A272" s="37"/>
      <c r="I272" s="35"/>
      <c r="J272" s="35"/>
      <c r="K272" s="35"/>
      <c r="L272" s="35"/>
    </row>
    <row r="273" spans="1:12" ht="12.5" x14ac:dyDescent="0.25">
      <c r="A273" s="37"/>
      <c r="I273" s="35"/>
      <c r="J273" s="35"/>
      <c r="K273" s="35"/>
      <c r="L273" s="35"/>
    </row>
    <row r="274" spans="1:12" ht="12.5" x14ac:dyDescent="0.25">
      <c r="A274" s="37"/>
      <c r="I274" s="35"/>
      <c r="J274" s="35"/>
      <c r="K274" s="35"/>
      <c r="L274" s="35"/>
    </row>
    <row r="275" spans="1:12" ht="12.5" x14ac:dyDescent="0.25">
      <c r="A275" s="37"/>
      <c r="I275" s="35"/>
      <c r="J275" s="35"/>
      <c r="K275" s="35"/>
      <c r="L275" s="35"/>
    </row>
    <row r="276" spans="1:12" ht="12.5" x14ac:dyDescent="0.25">
      <c r="A276" s="37"/>
      <c r="I276" s="35"/>
      <c r="J276" s="35"/>
      <c r="K276" s="35"/>
      <c r="L276" s="35"/>
    </row>
    <row r="277" spans="1:12" ht="12.5" x14ac:dyDescent="0.25">
      <c r="A277" s="37"/>
      <c r="I277" s="35"/>
      <c r="J277" s="35"/>
      <c r="K277" s="35"/>
      <c r="L277" s="35"/>
    </row>
    <row r="278" spans="1:12" ht="12.5" x14ac:dyDescent="0.25">
      <c r="A278" s="37"/>
      <c r="I278" s="35"/>
      <c r="J278" s="35"/>
      <c r="K278" s="35"/>
      <c r="L278" s="35"/>
    </row>
    <row r="279" spans="1:12" ht="12.5" x14ac:dyDescent="0.25">
      <c r="A279" s="37"/>
      <c r="I279" s="35"/>
      <c r="J279" s="35"/>
      <c r="K279" s="35"/>
      <c r="L279" s="35"/>
    </row>
    <row r="280" spans="1:12" ht="12.5" x14ac:dyDescent="0.25">
      <c r="A280" s="37"/>
      <c r="I280" s="35"/>
      <c r="J280" s="35"/>
      <c r="K280" s="35"/>
      <c r="L280" s="35"/>
    </row>
    <row r="281" spans="1:12" ht="12.5" x14ac:dyDescent="0.25">
      <c r="A281" s="37"/>
      <c r="I281" s="35"/>
      <c r="J281" s="35"/>
      <c r="K281" s="35"/>
      <c r="L281" s="35"/>
    </row>
    <row r="282" spans="1:12" ht="12.5" x14ac:dyDescent="0.25">
      <c r="A282" s="37"/>
      <c r="I282" s="35"/>
      <c r="J282" s="35"/>
      <c r="K282" s="35"/>
      <c r="L282" s="35"/>
    </row>
    <row r="283" spans="1:12" ht="12.5" x14ac:dyDescent="0.25">
      <c r="A283" s="37"/>
      <c r="I283" s="35"/>
      <c r="J283" s="35"/>
      <c r="K283" s="35"/>
      <c r="L283" s="35"/>
    </row>
    <row r="284" spans="1:12" ht="12.5" x14ac:dyDescent="0.25">
      <c r="A284" s="37"/>
      <c r="I284" s="35"/>
      <c r="J284" s="35"/>
      <c r="K284" s="35"/>
      <c r="L284" s="35"/>
    </row>
    <row r="285" spans="1:12" ht="12.5" x14ac:dyDescent="0.25">
      <c r="A285" s="37"/>
      <c r="I285" s="35"/>
      <c r="J285" s="35"/>
      <c r="K285" s="35"/>
      <c r="L285" s="35"/>
    </row>
    <row r="286" spans="1:12" ht="12.5" x14ac:dyDescent="0.25">
      <c r="A286" s="37"/>
      <c r="I286" s="35"/>
      <c r="J286" s="35"/>
      <c r="K286" s="35"/>
      <c r="L286" s="35"/>
    </row>
    <row r="287" spans="1:12" ht="12.5" x14ac:dyDescent="0.25">
      <c r="A287" s="37"/>
      <c r="I287" s="35"/>
      <c r="J287" s="35"/>
      <c r="K287" s="35"/>
      <c r="L287" s="35"/>
    </row>
    <row r="288" spans="1:12" ht="12.5" x14ac:dyDescent="0.25">
      <c r="A288" s="37"/>
      <c r="I288" s="35"/>
      <c r="J288" s="35"/>
      <c r="K288" s="35"/>
      <c r="L288" s="35"/>
    </row>
    <row r="289" spans="1:12" ht="12.5" x14ac:dyDescent="0.25">
      <c r="A289" s="37"/>
      <c r="I289" s="35"/>
      <c r="J289" s="35"/>
      <c r="K289" s="35"/>
      <c r="L289" s="35"/>
    </row>
    <row r="290" spans="1:12" ht="12.5" x14ac:dyDescent="0.25">
      <c r="A290" s="37"/>
      <c r="I290" s="35"/>
      <c r="J290" s="35"/>
      <c r="K290" s="35"/>
      <c r="L290" s="35"/>
    </row>
    <row r="291" spans="1:12" ht="12.5" x14ac:dyDescent="0.25">
      <c r="A291" s="37"/>
      <c r="I291" s="35"/>
      <c r="J291" s="35"/>
      <c r="K291" s="35"/>
      <c r="L291" s="35"/>
    </row>
    <row r="292" spans="1:12" ht="12.5" x14ac:dyDescent="0.25">
      <c r="A292" s="37"/>
      <c r="I292" s="35"/>
      <c r="J292" s="35"/>
      <c r="K292" s="35"/>
      <c r="L292" s="35"/>
    </row>
    <row r="293" spans="1:12" ht="12.5" x14ac:dyDescent="0.25">
      <c r="A293" s="37"/>
      <c r="I293" s="35"/>
      <c r="J293" s="35"/>
      <c r="K293" s="35"/>
      <c r="L293" s="35"/>
    </row>
    <row r="294" spans="1:12" ht="12.5" x14ac:dyDescent="0.25">
      <c r="A294" s="37"/>
      <c r="I294" s="35"/>
      <c r="J294" s="35"/>
      <c r="K294" s="35"/>
      <c r="L294" s="35"/>
    </row>
    <row r="295" spans="1:12" ht="12.5" x14ac:dyDescent="0.25">
      <c r="A295" s="37"/>
      <c r="I295" s="35"/>
      <c r="J295" s="35"/>
      <c r="K295" s="35"/>
      <c r="L295" s="35"/>
    </row>
    <row r="296" spans="1:12" ht="12.5" x14ac:dyDescent="0.25">
      <c r="A296" s="37"/>
      <c r="I296" s="35"/>
      <c r="J296" s="35"/>
      <c r="K296" s="35"/>
      <c r="L296" s="35"/>
    </row>
    <row r="297" spans="1:12" ht="12.5" x14ac:dyDescent="0.25">
      <c r="A297" s="37"/>
      <c r="I297" s="35"/>
      <c r="J297" s="35"/>
      <c r="K297" s="35"/>
      <c r="L297" s="35"/>
    </row>
    <row r="298" spans="1:12" ht="12.5" x14ac:dyDescent="0.25">
      <c r="A298" s="37"/>
      <c r="I298" s="35"/>
      <c r="J298" s="35"/>
      <c r="K298" s="35"/>
      <c r="L298" s="35"/>
    </row>
    <row r="299" spans="1:12" ht="12.5" x14ac:dyDescent="0.25">
      <c r="A299" s="37"/>
      <c r="I299" s="35"/>
      <c r="J299" s="35"/>
      <c r="K299" s="35"/>
      <c r="L299" s="35"/>
    </row>
    <row r="300" spans="1:12" ht="12.5" x14ac:dyDescent="0.25">
      <c r="A300" s="37"/>
      <c r="I300" s="35"/>
      <c r="J300" s="35"/>
      <c r="K300" s="35"/>
      <c r="L300" s="35"/>
    </row>
    <row r="301" spans="1:12" ht="12.5" x14ac:dyDescent="0.25">
      <c r="A301" s="37"/>
      <c r="I301" s="35"/>
      <c r="J301" s="35"/>
      <c r="K301" s="35"/>
      <c r="L301" s="35"/>
    </row>
    <row r="302" spans="1:12" ht="12.5" x14ac:dyDescent="0.25">
      <c r="A302" s="37"/>
      <c r="I302" s="35"/>
      <c r="J302" s="35"/>
      <c r="K302" s="35"/>
      <c r="L302" s="35"/>
    </row>
    <row r="303" spans="1:12" ht="12.5" x14ac:dyDescent="0.25">
      <c r="A303" s="37"/>
      <c r="I303" s="35"/>
      <c r="J303" s="35"/>
      <c r="K303" s="35"/>
      <c r="L303" s="35"/>
    </row>
    <row r="304" spans="1:12" ht="12.5" x14ac:dyDescent="0.25">
      <c r="A304" s="37"/>
      <c r="I304" s="35"/>
      <c r="J304" s="35"/>
      <c r="K304" s="35"/>
      <c r="L304" s="35"/>
    </row>
    <row r="305" spans="1:12" ht="12.5" x14ac:dyDescent="0.25">
      <c r="A305" s="37"/>
      <c r="I305" s="35"/>
      <c r="J305" s="35"/>
      <c r="K305" s="35"/>
      <c r="L305" s="35"/>
    </row>
    <row r="306" spans="1:12" ht="12.5" x14ac:dyDescent="0.25">
      <c r="A306" s="37"/>
      <c r="I306" s="35"/>
      <c r="J306" s="35"/>
      <c r="K306" s="35"/>
      <c r="L306" s="35"/>
    </row>
    <row r="307" spans="1:12" ht="12.5" x14ac:dyDescent="0.25">
      <c r="A307" s="37"/>
      <c r="I307" s="35"/>
      <c r="J307" s="35"/>
      <c r="K307" s="35"/>
      <c r="L307" s="35"/>
    </row>
    <row r="308" spans="1:12" ht="12.5" x14ac:dyDescent="0.25">
      <c r="A308" s="37"/>
      <c r="I308" s="35"/>
      <c r="J308" s="35"/>
      <c r="K308" s="35"/>
      <c r="L308" s="35"/>
    </row>
    <row r="309" spans="1:12" ht="12.5" x14ac:dyDescent="0.25">
      <c r="A309" s="37"/>
      <c r="I309" s="35"/>
      <c r="J309" s="35"/>
      <c r="K309" s="35"/>
      <c r="L309" s="35"/>
    </row>
    <row r="310" spans="1:12" ht="12.5" x14ac:dyDescent="0.25">
      <c r="A310" s="37"/>
      <c r="I310" s="35"/>
      <c r="J310" s="35"/>
      <c r="K310" s="35"/>
      <c r="L310" s="35"/>
    </row>
    <row r="311" spans="1:12" ht="12.5" x14ac:dyDescent="0.25">
      <c r="A311" s="37"/>
      <c r="I311" s="35"/>
      <c r="J311" s="35"/>
      <c r="K311" s="35"/>
      <c r="L311" s="35"/>
    </row>
    <row r="312" spans="1:12" ht="12.5" x14ac:dyDescent="0.25">
      <c r="A312" s="37"/>
      <c r="I312" s="35"/>
      <c r="J312" s="35"/>
      <c r="K312" s="35"/>
      <c r="L312" s="35"/>
    </row>
    <row r="313" spans="1:12" ht="12.5" x14ac:dyDescent="0.25">
      <c r="A313" s="37"/>
      <c r="I313" s="35"/>
      <c r="J313" s="35"/>
      <c r="K313" s="35"/>
      <c r="L313" s="35"/>
    </row>
    <row r="314" spans="1:12" ht="12.5" x14ac:dyDescent="0.25">
      <c r="A314" s="37"/>
      <c r="I314" s="35"/>
      <c r="J314" s="35"/>
      <c r="K314" s="35"/>
      <c r="L314" s="35"/>
    </row>
    <row r="315" spans="1:12" ht="12.5" x14ac:dyDescent="0.25">
      <c r="A315" s="37"/>
      <c r="I315" s="35"/>
      <c r="J315" s="35"/>
      <c r="K315" s="35"/>
      <c r="L315" s="35"/>
    </row>
    <row r="316" spans="1:12" ht="12.5" x14ac:dyDescent="0.25">
      <c r="A316" s="37"/>
      <c r="I316" s="35"/>
      <c r="J316" s="35"/>
      <c r="K316" s="35"/>
      <c r="L316" s="35"/>
    </row>
    <row r="317" spans="1:12" ht="12.5" x14ac:dyDescent="0.25">
      <c r="A317" s="37"/>
      <c r="I317" s="35"/>
      <c r="J317" s="35"/>
      <c r="K317" s="35"/>
      <c r="L317" s="35"/>
    </row>
    <row r="318" spans="1:12" ht="12.5" x14ac:dyDescent="0.25">
      <c r="A318" s="37"/>
      <c r="I318" s="35"/>
      <c r="J318" s="35"/>
      <c r="K318" s="35"/>
      <c r="L318" s="35"/>
    </row>
    <row r="319" spans="1:12" ht="12.5" x14ac:dyDescent="0.25">
      <c r="A319" s="37"/>
      <c r="I319" s="35"/>
      <c r="J319" s="35"/>
      <c r="K319" s="35"/>
      <c r="L319" s="35"/>
    </row>
    <row r="320" spans="1:12" ht="12.5" x14ac:dyDescent="0.25">
      <c r="A320" s="37"/>
      <c r="I320" s="35"/>
      <c r="J320" s="35"/>
      <c r="K320" s="35"/>
      <c r="L320" s="35"/>
    </row>
    <row r="321" spans="1:12" ht="12.5" x14ac:dyDescent="0.25">
      <c r="A321" s="37"/>
      <c r="I321" s="35"/>
      <c r="J321" s="35"/>
      <c r="K321" s="35"/>
      <c r="L321" s="35"/>
    </row>
    <row r="322" spans="1:12" ht="12.5" x14ac:dyDescent="0.25">
      <c r="A322" s="37"/>
      <c r="I322" s="35"/>
      <c r="J322" s="35"/>
      <c r="K322" s="35"/>
      <c r="L322" s="35"/>
    </row>
    <row r="323" spans="1:12" ht="12.5" x14ac:dyDescent="0.25">
      <c r="A323" s="37"/>
      <c r="I323" s="35"/>
      <c r="J323" s="35"/>
      <c r="K323" s="35"/>
      <c r="L323" s="35"/>
    </row>
    <row r="324" spans="1:12" ht="12.5" x14ac:dyDescent="0.25">
      <c r="A324" s="37"/>
      <c r="I324" s="35"/>
      <c r="J324" s="35"/>
      <c r="K324" s="35"/>
      <c r="L324" s="35"/>
    </row>
    <row r="325" spans="1:12" ht="12.5" x14ac:dyDescent="0.25">
      <c r="A325" s="37"/>
      <c r="I325" s="35"/>
      <c r="J325" s="35"/>
      <c r="K325" s="35"/>
      <c r="L325" s="35"/>
    </row>
    <row r="326" spans="1:12" ht="12.5" x14ac:dyDescent="0.25">
      <c r="A326" s="37"/>
      <c r="I326" s="35"/>
      <c r="J326" s="35"/>
      <c r="K326" s="35"/>
      <c r="L326" s="35"/>
    </row>
    <row r="327" spans="1:12" ht="12.5" x14ac:dyDescent="0.25">
      <c r="A327" s="37"/>
      <c r="I327" s="35"/>
      <c r="J327" s="35"/>
      <c r="K327" s="35"/>
      <c r="L327" s="35"/>
    </row>
    <row r="328" spans="1:12" ht="12.5" x14ac:dyDescent="0.25">
      <c r="A328" s="37"/>
      <c r="I328" s="35"/>
      <c r="J328" s="35"/>
      <c r="K328" s="35"/>
      <c r="L328" s="35"/>
    </row>
    <row r="329" spans="1:12" ht="12.5" x14ac:dyDescent="0.25">
      <c r="A329" s="37"/>
      <c r="I329" s="35"/>
      <c r="J329" s="35"/>
      <c r="K329" s="35"/>
      <c r="L329" s="35"/>
    </row>
    <row r="330" spans="1:12" ht="12.5" x14ac:dyDescent="0.25">
      <c r="A330" s="37"/>
      <c r="I330" s="35"/>
      <c r="J330" s="35"/>
      <c r="K330" s="35"/>
      <c r="L330" s="35"/>
    </row>
    <row r="331" spans="1:12" ht="12.5" x14ac:dyDescent="0.25">
      <c r="A331" s="37"/>
      <c r="I331" s="35"/>
      <c r="J331" s="35"/>
      <c r="K331" s="35"/>
      <c r="L331" s="35"/>
    </row>
    <row r="332" spans="1:12" ht="12.5" x14ac:dyDescent="0.25">
      <c r="A332" s="37"/>
      <c r="I332" s="35"/>
      <c r="J332" s="35"/>
      <c r="K332" s="35"/>
      <c r="L332" s="35"/>
    </row>
    <row r="333" spans="1:12" ht="12.5" x14ac:dyDescent="0.25">
      <c r="A333" s="37"/>
      <c r="I333" s="35"/>
      <c r="J333" s="35"/>
      <c r="K333" s="35"/>
      <c r="L333" s="35"/>
    </row>
    <row r="334" spans="1:12" ht="12.5" x14ac:dyDescent="0.25">
      <c r="A334" s="37"/>
      <c r="I334" s="35"/>
      <c r="J334" s="35"/>
      <c r="K334" s="35"/>
      <c r="L334" s="35"/>
    </row>
    <row r="335" spans="1:12" ht="12.5" x14ac:dyDescent="0.25">
      <c r="A335" s="37"/>
      <c r="I335" s="35"/>
      <c r="J335" s="35"/>
      <c r="K335" s="35"/>
      <c r="L335" s="35"/>
    </row>
    <row r="336" spans="1:12" ht="12.5" x14ac:dyDescent="0.25">
      <c r="A336" s="37"/>
      <c r="I336" s="35"/>
      <c r="J336" s="35"/>
      <c r="K336" s="35"/>
      <c r="L336" s="35"/>
    </row>
    <row r="337" spans="1:12" ht="12.5" x14ac:dyDescent="0.25">
      <c r="A337" s="37"/>
      <c r="I337" s="35"/>
      <c r="J337" s="35"/>
      <c r="K337" s="35"/>
      <c r="L337" s="35"/>
    </row>
    <row r="338" spans="1:12" ht="12.5" x14ac:dyDescent="0.25">
      <c r="A338" s="37"/>
      <c r="I338" s="35"/>
      <c r="J338" s="35"/>
      <c r="K338" s="35"/>
      <c r="L338" s="35"/>
    </row>
    <row r="339" spans="1:12" ht="12.5" x14ac:dyDescent="0.25">
      <c r="A339" s="37"/>
      <c r="I339" s="35"/>
      <c r="J339" s="35"/>
      <c r="K339" s="35"/>
      <c r="L339" s="35"/>
    </row>
    <row r="340" spans="1:12" ht="12.5" x14ac:dyDescent="0.25">
      <c r="A340" s="37"/>
      <c r="I340" s="35"/>
      <c r="J340" s="35"/>
      <c r="K340" s="35"/>
      <c r="L340" s="35"/>
    </row>
    <row r="341" spans="1:12" ht="12.5" x14ac:dyDescent="0.25">
      <c r="A341" s="37"/>
      <c r="I341" s="35"/>
      <c r="J341" s="35"/>
      <c r="K341" s="35"/>
      <c r="L341" s="35"/>
    </row>
    <row r="342" spans="1:12" ht="12.5" x14ac:dyDescent="0.25">
      <c r="A342" s="37"/>
      <c r="I342" s="35"/>
      <c r="J342" s="35"/>
      <c r="K342" s="35"/>
      <c r="L342" s="35"/>
    </row>
    <row r="343" spans="1:12" ht="12.5" x14ac:dyDescent="0.25">
      <c r="A343" s="37"/>
      <c r="I343" s="35"/>
      <c r="J343" s="35"/>
      <c r="K343" s="35"/>
      <c r="L343" s="35"/>
    </row>
    <row r="344" spans="1:12" ht="12.5" x14ac:dyDescent="0.25">
      <c r="A344" s="37"/>
      <c r="I344" s="35"/>
      <c r="J344" s="35"/>
      <c r="K344" s="35"/>
      <c r="L344" s="35"/>
    </row>
    <row r="345" spans="1:12" ht="12.5" x14ac:dyDescent="0.25">
      <c r="A345" s="37"/>
      <c r="I345" s="35"/>
      <c r="J345" s="35"/>
      <c r="K345" s="35"/>
      <c r="L345" s="35"/>
    </row>
    <row r="346" spans="1:12" ht="12.5" x14ac:dyDescent="0.25">
      <c r="A346" s="37"/>
      <c r="I346" s="35"/>
      <c r="J346" s="35"/>
      <c r="K346" s="35"/>
      <c r="L346" s="35"/>
    </row>
    <row r="347" spans="1:12" ht="12.5" x14ac:dyDescent="0.25">
      <c r="A347" s="37"/>
      <c r="I347" s="35"/>
      <c r="J347" s="35"/>
      <c r="K347" s="35"/>
      <c r="L347" s="35"/>
    </row>
    <row r="348" spans="1:12" ht="12.5" x14ac:dyDescent="0.25">
      <c r="A348" s="37"/>
      <c r="I348" s="35"/>
      <c r="J348" s="35"/>
      <c r="K348" s="35"/>
      <c r="L348" s="35"/>
    </row>
    <row r="349" spans="1:12" ht="12.5" x14ac:dyDescent="0.25">
      <c r="A349" s="37"/>
      <c r="I349" s="35"/>
      <c r="J349" s="35"/>
      <c r="K349" s="35"/>
      <c r="L349" s="35"/>
    </row>
    <row r="350" spans="1:12" ht="12.5" x14ac:dyDescent="0.25">
      <c r="A350" s="37"/>
      <c r="I350" s="35"/>
      <c r="J350" s="35"/>
      <c r="K350" s="35"/>
      <c r="L350" s="35"/>
    </row>
    <row r="351" spans="1:12" ht="12.5" x14ac:dyDescent="0.25">
      <c r="A351" s="37"/>
      <c r="I351" s="35"/>
      <c r="J351" s="35"/>
      <c r="K351" s="35"/>
      <c r="L351" s="35"/>
    </row>
    <row r="352" spans="1:12" ht="12.5" x14ac:dyDescent="0.25">
      <c r="A352" s="37"/>
      <c r="I352" s="35"/>
      <c r="J352" s="35"/>
      <c r="K352" s="35"/>
      <c r="L352" s="35"/>
    </row>
    <row r="353" spans="1:12" ht="12.5" x14ac:dyDescent="0.25">
      <c r="A353" s="37"/>
      <c r="I353" s="35"/>
      <c r="J353" s="35"/>
      <c r="K353" s="35"/>
      <c r="L353" s="35"/>
    </row>
    <row r="354" spans="1:12" ht="12.5" x14ac:dyDescent="0.25">
      <c r="A354" s="37"/>
      <c r="I354" s="35"/>
      <c r="J354" s="35"/>
      <c r="K354" s="35"/>
      <c r="L354" s="35"/>
    </row>
    <row r="355" spans="1:12" ht="12.5" x14ac:dyDescent="0.25">
      <c r="A355" s="37"/>
      <c r="I355" s="35"/>
      <c r="J355" s="35"/>
      <c r="K355" s="35"/>
      <c r="L355" s="35"/>
    </row>
    <row r="356" spans="1:12" ht="12.5" x14ac:dyDescent="0.25">
      <c r="A356" s="37"/>
      <c r="I356" s="35"/>
      <c r="J356" s="35"/>
      <c r="K356" s="35"/>
      <c r="L356" s="35"/>
    </row>
    <row r="357" spans="1:12" ht="12.5" x14ac:dyDescent="0.25">
      <c r="A357" s="37"/>
      <c r="I357" s="35"/>
      <c r="J357" s="35"/>
      <c r="K357" s="35"/>
      <c r="L357" s="35"/>
    </row>
    <row r="358" spans="1:12" ht="12.5" x14ac:dyDescent="0.25">
      <c r="A358" s="37"/>
      <c r="I358" s="35"/>
      <c r="J358" s="35"/>
      <c r="K358" s="35"/>
      <c r="L358" s="35"/>
    </row>
    <row r="359" spans="1:12" ht="12.5" x14ac:dyDescent="0.25">
      <c r="A359" s="37"/>
      <c r="I359" s="35"/>
      <c r="J359" s="35"/>
      <c r="K359" s="35"/>
      <c r="L359" s="35"/>
    </row>
    <row r="360" spans="1:12" ht="12.5" x14ac:dyDescent="0.25">
      <c r="A360" s="37"/>
      <c r="I360" s="35"/>
      <c r="J360" s="35"/>
      <c r="K360" s="35"/>
      <c r="L360" s="35"/>
    </row>
    <row r="361" spans="1:12" ht="12.5" x14ac:dyDescent="0.25">
      <c r="A361" s="37"/>
      <c r="I361" s="35"/>
      <c r="J361" s="35"/>
      <c r="K361" s="35"/>
      <c r="L361" s="35"/>
    </row>
    <row r="362" spans="1:12" ht="12.5" x14ac:dyDescent="0.25">
      <c r="A362" s="37"/>
      <c r="I362" s="35"/>
      <c r="J362" s="35"/>
      <c r="K362" s="35"/>
      <c r="L362" s="35"/>
    </row>
    <row r="363" spans="1:12" ht="12.5" x14ac:dyDescent="0.25">
      <c r="A363" s="37"/>
      <c r="I363" s="35"/>
      <c r="J363" s="35"/>
      <c r="K363" s="35"/>
      <c r="L363" s="35"/>
    </row>
    <row r="364" spans="1:12" ht="12.5" x14ac:dyDescent="0.25">
      <c r="A364" s="37"/>
      <c r="I364" s="35"/>
      <c r="J364" s="35"/>
      <c r="K364" s="35"/>
      <c r="L364" s="35"/>
    </row>
    <row r="365" spans="1:12" ht="12.5" x14ac:dyDescent="0.25">
      <c r="A365" s="37"/>
      <c r="I365" s="35"/>
      <c r="J365" s="35"/>
      <c r="K365" s="35"/>
      <c r="L365" s="35"/>
    </row>
    <row r="366" spans="1:12" ht="12.5" x14ac:dyDescent="0.25">
      <c r="A366" s="37"/>
      <c r="I366" s="35"/>
      <c r="J366" s="35"/>
      <c r="K366" s="35"/>
      <c r="L366" s="35"/>
    </row>
    <row r="367" spans="1:12" ht="12.5" x14ac:dyDescent="0.25">
      <c r="A367" s="37"/>
      <c r="I367" s="35"/>
      <c r="J367" s="35"/>
      <c r="K367" s="35"/>
      <c r="L367" s="35"/>
    </row>
    <row r="368" spans="1:12" ht="12.5" x14ac:dyDescent="0.25">
      <c r="A368" s="37"/>
      <c r="I368" s="35"/>
      <c r="J368" s="35"/>
      <c r="K368" s="35"/>
      <c r="L368" s="35"/>
    </row>
    <row r="369" spans="1:12" ht="12.5" x14ac:dyDescent="0.25">
      <c r="A369" s="37"/>
      <c r="I369" s="35"/>
      <c r="J369" s="35"/>
      <c r="K369" s="35"/>
      <c r="L369" s="35"/>
    </row>
    <row r="370" spans="1:12" ht="12.5" x14ac:dyDescent="0.25">
      <c r="A370" s="37"/>
      <c r="I370" s="35"/>
      <c r="J370" s="35"/>
      <c r="K370" s="35"/>
      <c r="L370" s="35"/>
    </row>
    <row r="371" spans="1:12" ht="12.5" x14ac:dyDescent="0.25">
      <c r="A371" s="37"/>
      <c r="I371" s="35"/>
      <c r="J371" s="35"/>
      <c r="K371" s="35"/>
      <c r="L371" s="35"/>
    </row>
    <row r="372" spans="1:12" ht="12.5" x14ac:dyDescent="0.25">
      <c r="A372" s="37"/>
      <c r="I372" s="35"/>
      <c r="J372" s="35"/>
      <c r="K372" s="35"/>
      <c r="L372" s="35"/>
    </row>
    <row r="373" spans="1:12" ht="12.5" x14ac:dyDescent="0.25">
      <c r="A373" s="37"/>
      <c r="I373" s="35"/>
      <c r="J373" s="35"/>
      <c r="K373" s="35"/>
      <c r="L373" s="35"/>
    </row>
    <row r="374" spans="1:12" ht="12.5" x14ac:dyDescent="0.25">
      <c r="A374" s="37"/>
      <c r="I374" s="35"/>
      <c r="J374" s="35"/>
      <c r="K374" s="35"/>
      <c r="L374" s="35"/>
    </row>
    <row r="375" spans="1:12" ht="12.5" x14ac:dyDescent="0.25">
      <c r="A375" s="37"/>
      <c r="I375" s="35"/>
      <c r="J375" s="35"/>
      <c r="K375" s="35"/>
      <c r="L375" s="35"/>
    </row>
    <row r="376" spans="1:12" ht="12.5" x14ac:dyDescent="0.25">
      <c r="A376" s="37"/>
      <c r="I376" s="35"/>
      <c r="J376" s="35"/>
      <c r="K376" s="35"/>
      <c r="L376" s="35"/>
    </row>
    <row r="377" spans="1:12" ht="12.5" x14ac:dyDescent="0.25">
      <c r="A377" s="37"/>
      <c r="I377" s="35"/>
      <c r="J377" s="35"/>
      <c r="K377" s="35"/>
      <c r="L377" s="35"/>
    </row>
    <row r="378" spans="1:12" ht="12.5" x14ac:dyDescent="0.25">
      <c r="A378" s="37"/>
      <c r="I378" s="35"/>
      <c r="J378" s="35"/>
      <c r="K378" s="35"/>
      <c r="L378" s="35"/>
    </row>
    <row r="379" spans="1:12" ht="12.5" x14ac:dyDescent="0.25">
      <c r="A379" s="37"/>
      <c r="I379" s="35"/>
      <c r="J379" s="35"/>
      <c r="K379" s="35"/>
      <c r="L379" s="35"/>
    </row>
    <row r="380" spans="1:12" ht="12.5" x14ac:dyDescent="0.25">
      <c r="A380" s="37"/>
      <c r="I380" s="35"/>
      <c r="J380" s="35"/>
      <c r="K380" s="35"/>
      <c r="L380" s="35"/>
    </row>
    <row r="381" spans="1:12" ht="12.5" x14ac:dyDescent="0.25">
      <c r="A381" s="37"/>
      <c r="I381" s="35"/>
      <c r="J381" s="35"/>
      <c r="K381" s="35"/>
      <c r="L381" s="35"/>
    </row>
    <row r="382" spans="1:12" ht="12.5" x14ac:dyDescent="0.25">
      <c r="A382" s="37"/>
      <c r="I382" s="35"/>
      <c r="J382" s="35"/>
      <c r="K382" s="35"/>
      <c r="L382" s="35"/>
    </row>
    <row r="383" spans="1:12" ht="12.5" x14ac:dyDescent="0.25">
      <c r="A383" s="37"/>
      <c r="I383" s="35"/>
      <c r="J383" s="35"/>
      <c r="K383" s="35"/>
      <c r="L383" s="35"/>
    </row>
    <row r="384" spans="1:12" ht="12.5" x14ac:dyDescent="0.25">
      <c r="A384" s="37"/>
      <c r="I384" s="35"/>
      <c r="J384" s="35"/>
      <c r="K384" s="35"/>
      <c r="L384" s="35"/>
    </row>
    <row r="385" spans="1:12" ht="12.5" x14ac:dyDescent="0.25">
      <c r="A385" s="37"/>
      <c r="I385" s="35"/>
      <c r="J385" s="35"/>
      <c r="K385" s="35"/>
      <c r="L385" s="35"/>
    </row>
    <row r="386" spans="1:12" ht="12.5" x14ac:dyDescent="0.25">
      <c r="A386" s="37"/>
      <c r="I386" s="35"/>
      <c r="J386" s="35"/>
      <c r="K386" s="35"/>
      <c r="L386" s="35"/>
    </row>
    <row r="387" spans="1:12" ht="12.5" x14ac:dyDescent="0.25">
      <c r="A387" s="37"/>
      <c r="I387" s="35"/>
      <c r="J387" s="35"/>
      <c r="K387" s="35"/>
      <c r="L387" s="35"/>
    </row>
    <row r="388" spans="1:12" ht="12.5" x14ac:dyDescent="0.25">
      <c r="A388" s="37"/>
      <c r="I388" s="35"/>
      <c r="J388" s="35"/>
      <c r="K388" s="35"/>
      <c r="L388" s="35"/>
    </row>
    <row r="389" spans="1:12" ht="12.5" x14ac:dyDescent="0.25">
      <c r="A389" s="37"/>
      <c r="I389" s="35"/>
      <c r="J389" s="35"/>
      <c r="K389" s="35"/>
      <c r="L389" s="35"/>
    </row>
    <row r="390" spans="1:12" ht="12.5" x14ac:dyDescent="0.25">
      <c r="A390" s="37"/>
      <c r="I390" s="35"/>
      <c r="J390" s="35"/>
      <c r="K390" s="35"/>
      <c r="L390" s="35"/>
    </row>
    <row r="391" spans="1:12" ht="12.5" x14ac:dyDescent="0.25">
      <c r="A391" s="37"/>
      <c r="I391" s="35"/>
      <c r="J391" s="35"/>
      <c r="K391" s="35"/>
      <c r="L391" s="35"/>
    </row>
    <row r="392" spans="1:12" ht="12.5" x14ac:dyDescent="0.25">
      <c r="A392" s="37"/>
      <c r="I392" s="35"/>
      <c r="J392" s="35"/>
      <c r="K392" s="35"/>
      <c r="L392" s="35"/>
    </row>
    <row r="393" spans="1:12" ht="12.5" x14ac:dyDescent="0.25">
      <c r="A393" s="37"/>
      <c r="I393" s="35"/>
      <c r="J393" s="35"/>
      <c r="K393" s="35"/>
      <c r="L393" s="35"/>
    </row>
    <row r="394" spans="1:12" ht="12.5" x14ac:dyDescent="0.25">
      <c r="A394" s="37"/>
      <c r="I394" s="35"/>
      <c r="J394" s="35"/>
      <c r="K394" s="35"/>
      <c r="L394" s="35"/>
    </row>
    <row r="395" spans="1:12" ht="12.5" x14ac:dyDescent="0.25">
      <c r="A395" s="37"/>
      <c r="I395" s="35"/>
      <c r="J395" s="35"/>
      <c r="K395" s="35"/>
      <c r="L395" s="35"/>
    </row>
    <row r="396" spans="1:12" ht="12.5" x14ac:dyDescent="0.25">
      <c r="A396" s="37"/>
      <c r="I396" s="35"/>
      <c r="J396" s="35"/>
      <c r="K396" s="35"/>
      <c r="L396" s="35"/>
    </row>
    <row r="397" spans="1:12" ht="12.5" x14ac:dyDescent="0.25">
      <c r="A397" s="37"/>
      <c r="I397" s="35"/>
      <c r="J397" s="35"/>
      <c r="K397" s="35"/>
      <c r="L397" s="35"/>
    </row>
    <row r="398" spans="1:12" ht="12.5" x14ac:dyDescent="0.25">
      <c r="A398" s="37"/>
      <c r="I398" s="35"/>
      <c r="J398" s="35"/>
      <c r="K398" s="35"/>
      <c r="L398" s="35"/>
    </row>
    <row r="399" spans="1:12" ht="12.5" x14ac:dyDescent="0.25">
      <c r="A399" s="37"/>
      <c r="I399" s="35"/>
      <c r="J399" s="35"/>
      <c r="K399" s="35"/>
      <c r="L399" s="35"/>
    </row>
    <row r="400" spans="1:12" ht="12.5" x14ac:dyDescent="0.25">
      <c r="A400" s="37"/>
      <c r="I400" s="35"/>
      <c r="J400" s="35"/>
      <c r="K400" s="35"/>
      <c r="L400" s="35"/>
    </row>
    <row r="401" spans="1:12" ht="12.5" x14ac:dyDescent="0.25">
      <c r="A401" s="37"/>
      <c r="I401" s="35"/>
      <c r="J401" s="35"/>
      <c r="K401" s="35"/>
      <c r="L401" s="35"/>
    </row>
    <row r="402" spans="1:12" ht="12.5" x14ac:dyDescent="0.25">
      <c r="A402" s="37"/>
      <c r="I402" s="35"/>
      <c r="J402" s="35"/>
      <c r="K402" s="35"/>
      <c r="L402" s="35"/>
    </row>
    <row r="403" spans="1:12" ht="12.5" x14ac:dyDescent="0.25">
      <c r="A403" s="37"/>
      <c r="I403" s="35"/>
      <c r="J403" s="35"/>
      <c r="K403" s="35"/>
      <c r="L403" s="35"/>
    </row>
    <row r="404" spans="1:12" ht="12.5" x14ac:dyDescent="0.25">
      <c r="A404" s="37"/>
      <c r="I404" s="35"/>
      <c r="J404" s="35"/>
      <c r="K404" s="35"/>
      <c r="L404" s="35"/>
    </row>
    <row r="405" spans="1:12" ht="12.5" x14ac:dyDescent="0.25">
      <c r="A405" s="37"/>
      <c r="I405" s="35"/>
      <c r="J405" s="35"/>
      <c r="K405" s="35"/>
      <c r="L405" s="35"/>
    </row>
    <row r="406" spans="1:12" ht="12.5" x14ac:dyDescent="0.25">
      <c r="A406" s="37"/>
      <c r="I406" s="35"/>
      <c r="J406" s="35"/>
      <c r="K406" s="35"/>
      <c r="L406" s="35"/>
    </row>
    <row r="407" spans="1:12" ht="12.5" x14ac:dyDescent="0.25">
      <c r="A407" s="37"/>
      <c r="I407" s="35"/>
      <c r="J407" s="35"/>
      <c r="K407" s="35"/>
      <c r="L407" s="35"/>
    </row>
    <row r="408" spans="1:12" ht="12.5" x14ac:dyDescent="0.25">
      <c r="A408" s="37"/>
      <c r="I408" s="35"/>
      <c r="J408" s="35"/>
      <c r="K408" s="35"/>
      <c r="L408" s="35"/>
    </row>
    <row r="409" spans="1:12" ht="12.5" x14ac:dyDescent="0.25">
      <c r="A409" s="37"/>
      <c r="I409" s="35"/>
      <c r="J409" s="35"/>
      <c r="K409" s="35"/>
      <c r="L409" s="35"/>
    </row>
    <row r="410" spans="1:12" ht="12.5" x14ac:dyDescent="0.25">
      <c r="A410" s="37"/>
      <c r="I410" s="35"/>
      <c r="J410" s="35"/>
      <c r="K410" s="35"/>
      <c r="L410" s="35"/>
    </row>
    <row r="411" spans="1:12" ht="12.5" x14ac:dyDescent="0.25">
      <c r="A411" s="37"/>
      <c r="I411" s="35"/>
      <c r="J411" s="35"/>
      <c r="K411" s="35"/>
      <c r="L411" s="35"/>
    </row>
    <row r="412" spans="1:12" ht="12.5" x14ac:dyDescent="0.25">
      <c r="A412" s="37"/>
      <c r="I412" s="35"/>
      <c r="J412" s="35"/>
      <c r="K412" s="35"/>
      <c r="L412" s="35"/>
    </row>
    <row r="413" spans="1:12" ht="12.5" x14ac:dyDescent="0.25">
      <c r="A413" s="37"/>
      <c r="I413" s="35"/>
      <c r="J413" s="35"/>
      <c r="K413" s="35"/>
      <c r="L413" s="35"/>
    </row>
    <row r="414" spans="1:12" ht="12.5" x14ac:dyDescent="0.25">
      <c r="A414" s="37"/>
      <c r="I414" s="35"/>
      <c r="J414" s="35"/>
      <c r="K414" s="35"/>
      <c r="L414" s="35"/>
    </row>
    <row r="415" spans="1:12" ht="12.5" x14ac:dyDescent="0.25">
      <c r="A415" s="37"/>
      <c r="I415" s="35"/>
      <c r="J415" s="35"/>
      <c r="K415" s="35"/>
      <c r="L415" s="35"/>
    </row>
    <row r="416" spans="1:12" ht="12.5" x14ac:dyDescent="0.25">
      <c r="A416" s="37"/>
      <c r="I416" s="35"/>
      <c r="J416" s="35"/>
      <c r="K416" s="35"/>
      <c r="L416" s="35"/>
    </row>
    <row r="417" spans="1:12" ht="12.5" x14ac:dyDescent="0.25">
      <c r="A417" s="37"/>
      <c r="I417" s="35"/>
      <c r="J417" s="35"/>
      <c r="K417" s="35"/>
      <c r="L417" s="35"/>
    </row>
    <row r="418" spans="1:12" ht="12.5" x14ac:dyDescent="0.25">
      <c r="A418" s="37"/>
      <c r="I418" s="35"/>
      <c r="J418" s="35"/>
      <c r="K418" s="35"/>
      <c r="L418" s="35"/>
    </row>
    <row r="419" spans="1:12" ht="12.5" x14ac:dyDescent="0.25">
      <c r="A419" s="37"/>
      <c r="I419" s="35"/>
      <c r="J419" s="35"/>
      <c r="K419" s="35"/>
      <c r="L419" s="35"/>
    </row>
    <row r="420" spans="1:12" ht="12.5" x14ac:dyDescent="0.25">
      <c r="A420" s="37"/>
      <c r="I420" s="35"/>
      <c r="J420" s="35"/>
      <c r="K420" s="35"/>
      <c r="L420" s="35"/>
    </row>
    <row r="421" spans="1:12" ht="12.5" x14ac:dyDescent="0.25">
      <c r="A421" s="37"/>
      <c r="I421" s="35"/>
      <c r="J421" s="35"/>
      <c r="K421" s="35"/>
      <c r="L421" s="35"/>
    </row>
    <row r="422" spans="1:12" ht="12.5" x14ac:dyDescent="0.25">
      <c r="A422" s="37"/>
      <c r="I422" s="35"/>
      <c r="J422" s="35"/>
      <c r="K422" s="35"/>
      <c r="L422" s="35"/>
    </row>
    <row r="423" spans="1:12" ht="12.5" x14ac:dyDescent="0.25">
      <c r="A423" s="37"/>
      <c r="I423" s="35"/>
      <c r="J423" s="35"/>
      <c r="K423" s="35"/>
      <c r="L423" s="35"/>
    </row>
    <row r="424" spans="1:12" ht="12.5" x14ac:dyDescent="0.25">
      <c r="A424" s="37"/>
      <c r="I424" s="35"/>
      <c r="J424" s="35"/>
      <c r="K424" s="35"/>
      <c r="L424" s="35"/>
    </row>
    <row r="425" spans="1:12" ht="12.5" x14ac:dyDescent="0.25">
      <c r="A425" s="37"/>
      <c r="I425" s="35"/>
      <c r="J425" s="35"/>
      <c r="K425" s="35"/>
      <c r="L425" s="35"/>
    </row>
    <row r="426" spans="1:12" ht="12.5" x14ac:dyDescent="0.25">
      <c r="A426" s="37"/>
      <c r="I426" s="35"/>
      <c r="J426" s="35"/>
      <c r="K426" s="35"/>
      <c r="L426" s="35"/>
    </row>
    <row r="427" spans="1:12" ht="12.5" x14ac:dyDescent="0.25">
      <c r="A427" s="37"/>
      <c r="I427" s="35"/>
      <c r="J427" s="35"/>
      <c r="K427" s="35"/>
      <c r="L427" s="35"/>
    </row>
    <row r="428" spans="1:12" ht="12.5" x14ac:dyDescent="0.25">
      <c r="A428" s="37"/>
      <c r="I428" s="35"/>
      <c r="J428" s="35"/>
      <c r="K428" s="35"/>
      <c r="L428" s="35"/>
    </row>
    <row r="429" spans="1:12" ht="12.5" x14ac:dyDescent="0.25">
      <c r="A429" s="37"/>
      <c r="I429" s="35"/>
      <c r="J429" s="35"/>
      <c r="K429" s="35"/>
      <c r="L429" s="35"/>
    </row>
    <row r="430" spans="1:12" ht="12.5" x14ac:dyDescent="0.25">
      <c r="A430" s="37"/>
      <c r="I430" s="35"/>
      <c r="J430" s="35"/>
      <c r="K430" s="35"/>
      <c r="L430" s="35"/>
    </row>
    <row r="431" spans="1:12" ht="12.5" x14ac:dyDescent="0.25">
      <c r="A431" s="37"/>
      <c r="I431" s="35"/>
      <c r="J431" s="35"/>
      <c r="K431" s="35"/>
      <c r="L431" s="35"/>
    </row>
    <row r="432" spans="1:12" ht="12.5" x14ac:dyDescent="0.25">
      <c r="A432" s="37"/>
      <c r="I432" s="35"/>
      <c r="J432" s="35"/>
      <c r="K432" s="35"/>
      <c r="L432" s="35"/>
    </row>
    <row r="433" spans="1:12" ht="12.5" x14ac:dyDescent="0.25">
      <c r="A433" s="37"/>
      <c r="I433" s="35"/>
      <c r="J433" s="35"/>
      <c r="K433" s="35"/>
      <c r="L433" s="35"/>
    </row>
    <row r="434" spans="1:12" ht="12.5" x14ac:dyDescent="0.25">
      <c r="A434" s="37"/>
      <c r="I434" s="35"/>
      <c r="J434" s="35"/>
      <c r="K434" s="35"/>
      <c r="L434" s="35"/>
    </row>
    <row r="435" spans="1:12" ht="12.5" x14ac:dyDescent="0.25">
      <c r="A435" s="37"/>
      <c r="I435" s="35"/>
      <c r="J435" s="35"/>
      <c r="K435" s="35"/>
      <c r="L435" s="35"/>
    </row>
    <row r="436" spans="1:12" ht="12.5" x14ac:dyDescent="0.25">
      <c r="A436" s="37"/>
      <c r="I436" s="35"/>
      <c r="J436" s="35"/>
      <c r="K436" s="35"/>
      <c r="L436" s="35"/>
    </row>
    <row r="437" spans="1:12" ht="12.5" x14ac:dyDescent="0.25">
      <c r="A437" s="37"/>
      <c r="I437" s="35"/>
      <c r="J437" s="35"/>
      <c r="K437" s="35"/>
      <c r="L437" s="35"/>
    </row>
    <row r="438" spans="1:12" ht="12.5" x14ac:dyDescent="0.25">
      <c r="A438" s="37"/>
      <c r="I438" s="35"/>
      <c r="J438" s="35"/>
      <c r="K438" s="35"/>
      <c r="L438" s="35"/>
    </row>
    <row r="439" spans="1:12" ht="12.5" x14ac:dyDescent="0.25">
      <c r="A439" s="37"/>
      <c r="I439" s="35"/>
      <c r="J439" s="35"/>
      <c r="K439" s="35"/>
      <c r="L439" s="35"/>
    </row>
    <row r="440" spans="1:12" ht="12.5" x14ac:dyDescent="0.25">
      <c r="A440" s="37"/>
      <c r="I440" s="35"/>
      <c r="J440" s="35"/>
      <c r="K440" s="35"/>
      <c r="L440" s="35"/>
    </row>
    <row r="441" spans="1:12" ht="12.5" x14ac:dyDescent="0.25">
      <c r="A441" s="37"/>
      <c r="I441" s="35"/>
      <c r="J441" s="35"/>
      <c r="K441" s="35"/>
      <c r="L441" s="35"/>
    </row>
    <row r="442" spans="1:12" ht="12.5" x14ac:dyDescent="0.25">
      <c r="A442" s="37"/>
      <c r="I442" s="35"/>
      <c r="J442" s="35"/>
      <c r="K442" s="35"/>
      <c r="L442" s="35"/>
    </row>
    <row r="443" spans="1:12" ht="12.5" x14ac:dyDescent="0.25">
      <c r="A443" s="37"/>
      <c r="I443" s="35"/>
      <c r="J443" s="35"/>
      <c r="K443" s="35"/>
      <c r="L443" s="35"/>
    </row>
    <row r="444" spans="1:12" ht="12.5" x14ac:dyDescent="0.25">
      <c r="A444" s="37"/>
      <c r="I444" s="35"/>
      <c r="J444" s="35"/>
      <c r="K444" s="35"/>
      <c r="L444" s="35"/>
    </row>
    <row r="445" spans="1:12" ht="12.5" x14ac:dyDescent="0.25">
      <c r="A445" s="37"/>
      <c r="I445" s="35"/>
      <c r="J445" s="35"/>
      <c r="K445" s="35"/>
      <c r="L445" s="35"/>
    </row>
    <row r="446" spans="1:12" ht="12.5" x14ac:dyDescent="0.25">
      <c r="A446" s="37"/>
      <c r="I446" s="35"/>
      <c r="J446" s="35"/>
      <c r="K446" s="35"/>
      <c r="L446" s="35"/>
    </row>
    <row r="447" spans="1:12" ht="12.5" x14ac:dyDescent="0.25">
      <c r="A447" s="37"/>
      <c r="I447" s="35"/>
      <c r="J447" s="35"/>
      <c r="K447" s="35"/>
      <c r="L447" s="35"/>
    </row>
    <row r="448" spans="1:12" ht="12.5" x14ac:dyDescent="0.25">
      <c r="A448" s="37"/>
      <c r="I448" s="35"/>
      <c r="J448" s="35"/>
      <c r="K448" s="35"/>
      <c r="L448" s="35"/>
    </row>
    <row r="449" spans="1:12" ht="12.5" x14ac:dyDescent="0.25">
      <c r="A449" s="37"/>
      <c r="I449" s="35"/>
      <c r="J449" s="35"/>
      <c r="K449" s="35"/>
      <c r="L449" s="35"/>
    </row>
    <row r="450" spans="1:12" ht="12.5" x14ac:dyDescent="0.25">
      <c r="A450" s="37"/>
      <c r="I450" s="35"/>
      <c r="J450" s="35"/>
      <c r="K450" s="35"/>
      <c r="L450" s="35"/>
    </row>
    <row r="451" spans="1:12" ht="12.5" x14ac:dyDescent="0.25">
      <c r="A451" s="37"/>
      <c r="I451" s="35"/>
      <c r="J451" s="35"/>
      <c r="K451" s="35"/>
      <c r="L451" s="35"/>
    </row>
    <row r="452" spans="1:12" ht="12.5" x14ac:dyDescent="0.25">
      <c r="A452" s="37"/>
      <c r="I452" s="35"/>
      <c r="J452" s="35"/>
      <c r="K452" s="35"/>
      <c r="L452" s="35"/>
    </row>
    <row r="453" spans="1:12" ht="12.5" x14ac:dyDescent="0.25">
      <c r="A453" s="37"/>
      <c r="I453" s="35"/>
      <c r="J453" s="35"/>
      <c r="K453" s="35"/>
      <c r="L453" s="35"/>
    </row>
    <row r="454" spans="1:12" ht="12.5" x14ac:dyDescent="0.25">
      <c r="A454" s="37"/>
      <c r="I454" s="35"/>
      <c r="J454" s="35"/>
      <c r="K454" s="35"/>
      <c r="L454" s="35"/>
    </row>
    <row r="455" spans="1:12" ht="12.5" x14ac:dyDescent="0.25">
      <c r="A455" s="37"/>
      <c r="I455" s="35"/>
      <c r="J455" s="35"/>
      <c r="K455" s="35"/>
      <c r="L455" s="35"/>
    </row>
    <row r="456" spans="1:12" ht="12.5" x14ac:dyDescent="0.25">
      <c r="A456" s="37"/>
      <c r="I456" s="35"/>
      <c r="J456" s="35"/>
      <c r="K456" s="35"/>
      <c r="L456" s="35"/>
    </row>
    <row r="457" spans="1:12" ht="12.5" x14ac:dyDescent="0.25">
      <c r="A457" s="37"/>
      <c r="I457" s="35"/>
      <c r="J457" s="35"/>
      <c r="K457" s="35"/>
      <c r="L457" s="35"/>
    </row>
    <row r="458" spans="1:12" ht="12.5" x14ac:dyDescent="0.25">
      <c r="A458" s="37"/>
      <c r="I458" s="35"/>
      <c r="J458" s="35"/>
      <c r="K458" s="35"/>
      <c r="L458" s="35"/>
    </row>
    <row r="459" spans="1:12" ht="12.5" x14ac:dyDescent="0.25">
      <c r="A459" s="37"/>
      <c r="I459" s="35"/>
      <c r="J459" s="35"/>
      <c r="K459" s="35"/>
      <c r="L459" s="35"/>
    </row>
    <row r="460" spans="1:12" ht="12.5" x14ac:dyDescent="0.25">
      <c r="A460" s="37"/>
      <c r="I460" s="35"/>
      <c r="J460" s="35"/>
      <c r="K460" s="35"/>
      <c r="L460" s="35"/>
    </row>
    <row r="461" spans="1:12" ht="12.5" x14ac:dyDescent="0.25">
      <c r="A461" s="37"/>
      <c r="I461" s="35"/>
      <c r="J461" s="35"/>
      <c r="K461" s="35"/>
      <c r="L461" s="35"/>
    </row>
    <row r="462" spans="1:12" ht="12.5" x14ac:dyDescent="0.25">
      <c r="A462" s="37"/>
      <c r="I462" s="35"/>
      <c r="J462" s="35"/>
      <c r="K462" s="35"/>
      <c r="L462" s="35"/>
    </row>
    <row r="463" spans="1:12" ht="12.5" x14ac:dyDescent="0.25">
      <c r="A463" s="37"/>
      <c r="I463" s="35"/>
      <c r="J463" s="35"/>
      <c r="K463" s="35"/>
      <c r="L463" s="35"/>
    </row>
    <row r="464" spans="1:12" ht="12.5" x14ac:dyDescent="0.25">
      <c r="A464" s="37"/>
      <c r="I464" s="35"/>
      <c r="J464" s="35"/>
      <c r="K464" s="35"/>
      <c r="L464" s="35"/>
    </row>
    <row r="465" spans="1:12" ht="12.5" x14ac:dyDescent="0.25">
      <c r="A465" s="37"/>
      <c r="I465" s="35"/>
      <c r="J465" s="35"/>
      <c r="K465" s="35"/>
      <c r="L465" s="35"/>
    </row>
    <row r="466" spans="1:12" ht="12.5" x14ac:dyDescent="0.25">
      <c r="A466" s="37"/>
      <c r="I466" s="35"/>
      <c r="J466" s="35"/>
      <c r="K466" s="35"/>
      <c r="L466" s="35"/>
    </row>
    <row r="467" spans="1:12" ht="12.5" x14ac:dyDescent="0.25">
      <c r="A467" s="37"/>
      <c r="I467" s="35"/>
      <c r="J467" s="35"/>
      <c r="K467" s="35"/>
      <c r="L467" s="35"/>
    </row>
    <row r="468" spans="1:12" ht="12.5" x14ac:dyDescent="0.25">
      <c r="A468" s="37"/>
      <c r="I468" s="35"/>
      <c r="J468" s="35"/>
      <c r="K468" s="35"/>
      <c r="L468" s="35"/>
    </row>
    <row r="469" spans="1:12" ht="12.5" x14ac:dyDescent="0.25">
      <c r="A469" s="37"/>
      <c r="I469" s="35"/>
      <c r="J469" s="35"/>
      <c r="K469" s="35"/>
      <c r="L469" s="35"/>
    </row>
    <row r="470" spans="1:12" ht="12.5" x14ac:dyDescent="0.25">
      <c r="A470" s="37"/>
      <c r="I470" s="35"/>
      <c r="J470" s="35"/>
      <c r="K470" s="35"/>
      <c r="L470" s="35"/>
    </row>
    <row r="471" spans="1:12" ht="12.5" x14ac:dyDescent="0.25">
      <c r="A471" s="37"/>
      <c r="I471" s="35"/>
      <c r="J471" s="35"/>
      <c r="K471" s="35"/>
      <c r="L471" s="35"/>
    </row>
    <row r="472" spans="1:12" ht="12.5" x14ac:dyDescent="0.25">
      <c r="A472" s="37"/>
      <c r="I472" s="35"/>
      <c r="J472" s="35"/>
      <c r="K472" s="35"/>
      <c r="L472" s="35"/>
    </row>
    <row r="473" spans="1:12" ht="12.5" x14ac:dyDescent="0.25">
      <c r="A473" s="37"/>
      <c r="I473" s="35"/>
      <c r="J473" s="35"/>
      <c r="K473" s="35"/>
      <c r="L473" s="35"/>
    </row>
    <row r="474" spans="1:12" ht="12.5" x14ac:dyDescent="0.25">
      <c r="A474" s="37"/>
      <c r="I474" s="35"/>
      <c r="J474" s="35"/>
      <c r="K474" s="35"/>
      <c r="L474" s="35"/>
    </row>
    <row r="475" spans="1:12" ht="12.5" x14ac:dyDescent="0.25">
      <c r="A475" s="37"/>
      <c r="I475" s="35"/>
      <c r="J475" s="35"/>
      <c r="K475" s="35"/>
      <c r="L475" s="35"/>
    </row>
    <row r="476" spans="1:12" ht="12.5" x14ac:dyDescent="0.25">
      <c r="A476" s="37"/>
      <c r="I476" s="35"/>
      <c r="J476" s="35"/>
      <c r="K476" s="35"/>
      <c r="L476" s="35"/>
    </row>
    <row r="477" spans="1:12" ht="12.5" x14ac:dyDescent="0.25">
      <c r="A477" s="37"/>
      <c r="I477" s="35"/>
      <c r="J477" s="35"/>
      <c r="K477" s="35"/>
      <c r="L477" s="35"/>
    </row>
    <row r="478" spans="1:12" ht="12.5" x14ac:dyDescent="0.25">
      <c r="A478" s="37"/>
      <c r="I478" s="35"/>
      <c r="J478" s="35"/>
      <c r="K478" s="35"/>
      <c r="L478" s="35"/>
    </row>
    <row r="479" spans="1:12" ht="12.5" x14ac:dyDescent="0.25">
      <c r="A479" s="37"/>
      <c r="I479" s="35"/>
      <c r="J479" s="35"/>
      <c r="K479" s="35"/>
      <c r="L479" s="35"/>
    </row>
    <row r="480" spans="1:12" ht="12.5" x14ac:dyDescent="0.25">
      <c r="A480" s="37"/>
      <c r="I480" s="35"/>
      <c r="J480" s="35"/>
      <c r="K480" s="35"/>
      <c r="L480" s="35"/>
    </row>
    <row r="481" spans="1:12" ht="12.5" x14ac:dyDescent="0.25">
      <c r="A481" s="37"/>
      <c r="I481" s="35"/>
      <c r="J481" s="35"/>
      <c r="K481" s="35"/>
      <c r="L481" s="35"/>
    </row>
    <row r="482" spans="1:12" ht="12.5" x14ac:dyDescent="0.25">
      <c r="A482" s="37"/>
      <c r="I482" s="35"/>
      <c r="J482" s="35"/>
      <c r="K482" s="35"/>
      <c r="L482" s="35"/>
    </row>
    <row r="483" spans="1:12" ht="12.5" x14ac:dyDescent="0.25">
      <c r="A483" s="37"/>
      <c r="I483" s="35"/>
      <c r="J483" s="35"/>
      <c r="K483" s="35"/>
      <c r="L483" s="35"/>
    </row>
    <row r="484" spans="1:12" ht="12.5" x14ac:dyDescent="0.25">
      <c r="A484" s="37"/>
      <c r="I484" s="35"/>
      <c r="J484" s="35"/>
      <c r="K484" s="35"/>
      <c r="L484" s="35"/>
    </row>
    <row r="485" spans="1:12" ht="12.5" x14ac:dyDescent="0.25">
      <c r="A485" s="37"/>
      <c r="I485" s="35"/>
      <c r="J485" s="35"/>
      <c r="K485" s="35"/>
      <c r="L485" s="35"/>
    </row>
    <row r="486" spans="1:12" ht="12.5" x14ac:dyDescent="0.25">
      <c r="A486" s="37"/>
      <c r="I486" s="35"/>
      <c r="J486" s="35"/>
      <c r="K486" s="35"/>
      <c r="L486" s="35"/>
    </row>
    <row r="487" spans="1:12" ht="12.5" x14ac:dyDescent="0.25">
      <c r="A487" s="37"/>
      <c r="I487" s="35"/>
      <c r="J487" s="35"/>
      <c r="K487" s="35"/>
      <c r="L487" s="35"/>
    </row>
    <row r="488" spans="1:12" ht="12.5" x14ac:dyDescent="0.25">
      <c r="A488" s="37"/>
      <c r="I488" s="35"/>
      <c r="J488" s="35"/>
      <c r="K488" s="35"/>
      <c r="L488" s="35"/>
    </row>
    <row r="489" spans="1:12" ht="12.5" x14ac:dyDescent="0.25">
      <c r="A489" s="37"/>
      <c r="I489" s="35"/>
      <c r="J489" s="35"/>
      <c r="K489" s="35"/>
      <c r="L489" s="35"/>
    </row>
    <row r="490" spans="1:12" ht="12.5" x14ac:dyDescent="0.25">
      <c r="A490" s="37"/>
      <c r="I490" s="35"/>
      <c r="J490" s="35"/>
      <c r="K490" s="35"/>
      <c r="L490" s="35"/>
    </row>
    <row r="491" spans="1:12" ht="12.5" x14ac:dyDescent="0.25">
      <c r="A491" s="37"/>
      <c r="I491" s="35"/>
      <c r="J491" s="35"/>
      <c r="K491" s="35"/>
      <c r="L491" s="35"/>
    </row>
    <row r="492" spans="1:12" ht="12.5" x14ac:dyDescent="0.25">
      <c r="A492" s="37"/>
      <c r="I492" s="35"/>
      <c r="J492" s="35"/>
      <c r="K492" s="35"/>
      <c r="L492" s="35"/>
    </row>
    <row r="493" spans="1:12" ht="12.5" x14ac:dyDescent="0.25">
      <c r="A493" s="37"/>
      <c r="I493" s="35"/>
      <c r="J493" s="35"/>
      <c r="K493" s="35"/>
      <c r="L493" s="35"/>
    </row>
    <row r="494" spans="1:12" ht="12.5" x14ac:dyDescent="0.25">
      <c r="A494" s="37"/>
      <c r="I494" s="35"/>
      <c r="J494" s="35"/>
      <c r="K494" s="35"/>
      <c r="L494" s="35"/>
    </row>
    <row r="495" spans="1:12" ht="12.5" x14ac:dyDescent="0.25">
      <c r="A495" s="37"/>
      <c r="I495" s="35"/>
      <c r="J495" s="35"/>
      <c r="K495" s="35"/>
      <c r="L495" s="35"/>
    </row>
    <row r="496" spans="1:12" ht="12.5" x14ac:dyDescent="0.25">
      <c r="A496" s="37"/>
      <c r="I496" s="35"/>
      <c r="J496" s="35"/>
      <c r="K496" s="35"/>
      <c r="L496" s="35"/>
    </row>
    <row r="497" spans="1:12" ht="12.5" x14ac:dyDescent="0.25">
      <c r="A497" s="37"/>
      <c r="I497" s="35"/>
      <c r="J497" s="35"/>
      <c r="K497" s="35"/>
      <c r="L497" s="35"/>
    </row>
    <row r="498" spans="1:12" ht="12.5" x14ac:dyDescent="0.25">
      <c r="A498" s="37"/>
      <c r="I498" s="35"/>
      <c r="J498" s="35"/>
      <c r="K498" s="35"/>
      <c r="L498" s="35"/>
    </row>
    <row r="499" spans="1:12" ht="12.5" x14ac:dyDescent="0.25">
      <c r="A499" s="37"/>
      <c r="I499" s="35"/>
      <c r="J499" s="35"/>
      <c r="K499" s="35"/>
      <c r="L499" s="35"/>
    </row>
    <row r="500" spans="1:12" ht="12.5" x14ac:dyDescent="0.25">
      <c r="A500" s="37"/>
      <c r="I500" s="35"/>
      <c r="J500" s="35"/>
      <c r="K500" s="35"/>
      <c r="L500" s="35"/>
    </row>
    <row r="501" spans="1:12" ht="12.5" x14ac:dyDescent="0.25">
      <c r="A501" s="37"/>
      <c r="I501" s="35"/>
      <c r="J501" s="35"/>
      <c r="K501" s="35"/>
      <c r="L501" s="35"/>
    </row>
    <row r="502" spans="1:12" ht="12.5" x14ac:dyDescent="0.25">
      <c r="A502" s="37"/>
      <c r="I502" s="35"/>
      <c r="J502" s="35"/>
      <c r="K502" s="35"/>
      <c r="L502" s="35"/>
    </row>
    <row r="503" spans="1:12" ht="12.5" x14ac:dyDescent="0.25">
      <c r="A503" s="37"/>
      <c r="I503" s="35"/>
      <c r="J503" s="35"/>
      <c r="K503" s="35"/>
      <c r="L503" s="35"/>
    </row>
    <row r="504" spans="1:12" ht="12.5" x14ac:dyDescent="0.25">
      <c r="A504" s="37"/>
      <c r="I504" s="35"/>
      <c r="J504" s="35"/>
      <c r="K504" s="35"/>
      <c r="L504" s="35"/>
    </row>
    <row r="505" spans="1:12" ht="12.5" x14ac:dyDescent="0.25">
      <c r="A505" s="37"/>
      <c r="I505" s="35"/>
      <c r="J505" s="35"/>
      <c r="K505" s="35"/>
      <c r="L505" s="35"/>
    </row>
    <row r="506" spans="1:12" ht="12.5" x14ac:dyDescent="0.25">
      <c r="A506" s="37"/>
      <c r="I506" s="35"/>
      <c r="J506" s="35"/>
      <c r="K506" s="35"/>
      <c r="L506" s="35"/>
    </row>
    <row r="507" spans="1:12" ht="12.5" x14ac:dyDescent="0.25">
      <c r="A507" s="37"/>
      <c r="I507" s="35"/>
      <c r="J507" s="35"/>
      <c r="K507" s="35"/>
      <c r="L507" s="35"/>
    </row>
    <row r="508" spans="1:12" ht="12.5" x14ac:dyDescent="0.25">
      <c r="A508" s="37"/>
      <c r="I508" s="35"/>
      <c r="J508" s="35"/>
      <c r="K508" s="35"/>
      <c r="L508" s="35"/>
    </row>
    <row r="509" spans="1:12" ht="12.5" x14ac:dyDescent="0.25">
      <c r="A509" s="37"/>
      <c r="I509" s="35"/>
      <c r="J509" s="35"/>
      <c r="K509" s="35"/>
      <c r="L509" s="35"/>
    </row>
    <row r="510" spans="1:12" ht="12.5" x14ac:dyDescent="0.25">
      <c r="A510" s="37"/>
      <c r="I510" s="35"/>
      <c r="J510" s="35"/>
      <c r="K510" s="35"/>
      <c r="L510" s="35"/>
    </row>
    <row r="511" spans="1:12" ht="12.5" x14ac:dyDescent="0.25">
      <c r="A511" s="37"/>
      <c r="I511" s="35"/>
      <c r="J511" s="35"/>
      <c r="K511" s="35"/>
      <c r="L511" s="35"/>
    </row>
    <row r="512" spans="1:12" ht="12.5" x14ac:dyDescent="0.25">
      <c r="A512" s="37"/>
      <c r="I512" s="35"/>
      <c r="J512" s="35"/>
      <c r="K512" s="35"/>
      <c r="L512" s="35"/>
    </row>
    <row r="513" spans="1:12" ht="12.5" x14ac:dyDescent="0.25">
      <c r="A513" s="37"/>
      <c r="I513" s="35"/>
      <c r="J513" s="35"/>
      <c r="K513" s="35"/>
      <c r="L513" s="35"/>
    </row>
    <row r="514" spans="1:12" ht="12.5" x14ac:dyDescent="0.25">
      <c r="A514" s="37"/>
      <c r="I514" s="35"/>
      <c r="J514" s="35"/>
      <c r="K514" s="35"/>
      <c r="L514" s="35"/>
    </row>
    <row r="515" spans="1:12" ht="12.5" x14ac:dyDescent="0.25">
      <c r="A515" s="37"/>
      <c r="I515" s="35"/>
      <c r="J515" s="35"/>
      <c r="K515" s="35"/>
      <c r="L515" s="35"/>
    </row>
    <row r="516" spans="1:12" ht="12.5" x14ac:dyDescent="0.25">
      <c r="A516" s="37"/>
      <c r="I516" s="35"/>
      <c r="J516" s="35"/>
      <c r="K516" s="35"/>
      <c r="L516" s="35"/>
    </row>
    <row r="517" spans="1:12" ht="12.5" x14ac:dyDescent="0.25">
      <c r="A517" s="37"/>
      <c r="I517" s="35"/>
      <c r="J517" s="35"/>
      <c r="K517" s="35"/>
      <c r="L517" s="35"/>
    </row>
    <row r="518" spans="1:12" ht="12.5" x14ac:dyDescent="0.25">
      <c r="A518" s="37"/>
      <c r="I518" s="35"/>
      <c r="J518" s="35"/>
      <c r="K518" s="35"/>
      <c r="L518" s="35"/>
    </row>
    <row r="519" spans="1:12" ht="12.5" x14ac:dyDescent="0.25">
      <c r="A519" s="37"/>
      <c r="I519" s="35"/>
      <c r="J519" s="35"/>
      <c r="K519" s="35"/>
      <c r="L519" s="35"/>
    </row>
    <row r="520" spans="1:12" ht="12.5" x14ac:dyDescent="0.25">
      <c r="A520" s="37"/>
      <c r="I520" s="35"/>
      <c r="J520" s="35"/>
      <c r="K520" s="35"/>
      <c r="L520" s="35"/>
    </row>
    <row r="521" spans="1:12" ht="12.5" x14ac:dyDescent="0.25">
      <c r="A521" s="37"/>
      <c r="I521" s="35"/>
      <c r="J521" s="35"/>
      <c r="K521" s="35"/>
      <c r="L521" s="35"/>
    </row>
    <row r="522" spans="1:12" ht="12.5" x14ac:dyDescent="0.25">
      <c r="A522" s="37"/>
      <c r="I522" s="35"/>
      <c r="J522" s="35"/>
      <c r="K522" s="35"/>
      <c r="L522" s="35"/>
    </row>
    <row r="523" spans="1:12" ht="12.5" x14ac:dyDescent="0.25">
      <c r="A523" s="37"/>
      <c r="I523" s="35"/>
      <c r="J523" s="35"/>
      <c r="K523" s="35"/>
      <c r="L523" s="35"/>
    </row>
    <row r="524" spans="1:12" ht="12.5" x14ac:dyDescent="0.25">
      <c r="A524" s="37"/>
      <c r="I524" s="35"/>
      <c r="J524" s="35"/>
      <c r="K524" s="35"/>
      <c r="L524" s="35"/>
    </row>
    <row r="525" spans="1:12" ht="12.5" x14ac:dyDescent="0.25">
      <c r="A525" s="37"/>
      <c r="I525" s="35"/>
      <c r="J525" s="35"/>
      <c r="K525" s="35"/>
      <c r="L525" s="35"/>
    </row>
    <row r="526" spans="1:12" ht="12.5" x14ac:dyDescent="0.25">
      <c r="A526" s="37"/>
      <c r="I526" s="35"/>
      <c r="J526" s="35"/>
      <c r="K526" s="35"/>
      <c r="L526" s="35"/>
    </row>
    <row r="527" spans="1:12" ht="12.5" x14ac:dyDescent="0.25">
      <c r="A527" s="37"/>
      <c r="I527" s="35"/>
      <c r="J527" s="35"/>
      <c r="K527" s="35"/>
      <c r="L527" s="35"/>
    </row>
    <row r="528" spans="1:12" ht="12.5" x14ac:dyDescent="0.25">
      <c r="A528" s="37"/>
      <c r="I528" s="35"/>
      <c r="J528" s="35"/>
      <c r="K528" s="35"/>
      <c r="L528" s="35"/>
    </row>
    <row r="529" spans="1:12" ht="12.5" x14ac:dyDescent="0.25">
      <c r="A529" s="37"/>
      <c r="I529" s="35"/>
      <c r="J529" s="35"/>
      <c r="K529" s="35"/>
      <c r="L529" s="35"/>
    </row>
    <row r="530" spans="1:12" ht="12.5" x14ac:dyDescent="0.25">
      <c r="A530" s="37"/>
      <c r="I530" s="35"/>
      <c r="J530" s="35"/>
      <c r="K530" s="35"/>
      <c r="L530" s="35"/>
    </row>
    <row r="531" spans="1:12" ht="12.5" x14ac:dyDescent="0.25">
      <c r="A531" s="37"/>
      <c r="I531" s="35"/>
      <c r="J531" s="35"/>
      <c r="K531" s="35"/>
      <c r="L531" s="35"/>
    </row>
    <row r="532" spans="1:12" ht="12.5" x14ac:dyDescent="0.25">
      <c r="A532" s="37"/>
      <c r="I532" s="35"/>
      <c r="J532" s="35"/>
      <c r="K532" s="35"/>
      <c r="L532" s="35"/>
    </row>
    <row r="533" spans="1:12" ht="12.5" x14ac:dyDescent="0.25">
      <c r="A533" s="37"/>
      <c r="I533" s="35"/>
      <c r="J533" s="35"/>
      <c r="K533" s="35"/>
      <c r="L533" s="35"/>
    </row>
    <row r="534" spans="1:12" ht="12.5" x14ac:dyDescent="0.25">
      <c r="A534" s="37"/>
      <c r="I534" s="35"/>
      <c r="J534" s="35"/>
      <c r="K534" s="35"/>
      <c r="L534" s="35"/>
    </row>
    <row r="535" spans="1:12" ht="12.5" x14ac:dyDescent="0.25">
      <c r="A535" s="37"/>
      <c r="I535" s="35"/>
      <c r="J535" s="35"/>
      <c r="K535" s="35"/>
      <c r="L535" s="35"/>
    </row>
    <row r="536" spans="1:12" ht="12.5" x14ac:dyDescent="0.25">
      <c r="A536" s="37"/>
      <c r="I536" s="35"/>
      <c r="J536" s="35"/>
      <c r="K536" s="35"/>
      <c r="L536" s="35"/>
    </row>
    <row r="537" spans="1:12" ht="12.5" x14ac:dyDescent="0.25">
      <c r="A537" s="37"/>
      <c r="I537" s="35"/>
      <c r="J537" s="35"/>
      <c r="K537" s="35"/>
      <c r="L537" s="35"/>
    </row>
    <row r="538" spans="1:12" ht="12.5" x14ac:dyDescent="0.25">
      <c r="A538" s="37"/>
      <c r="I538" s="35"/>
      <c r="J538" s="35"/>
      <c r="K538" s="35"/>
      <c r="L538" s="35"/>
    </row>
    <row r="539" spans="1:12" ht="12.5" x14ac:dyDescent="0.25">
      <c r="A539" s="37"/>
      <c r="I539" s="35"/>
      <c r="J539" s="35"/>
      <c r="K539" s="35"/>
      <c r="L539" s="35"/>
    </row>
    <row r="540" spans="1:12" ht="12.5" x14ac:dyDescent="0.25">
      <c r="A540" s="37"/>
      <c r="I540" s="35"/>
      <c r="J540" s="35"/>
      <c r="K540" s="35"/>
      <c r="L540" s="35"/>
    </row>
    <row r="541" spans="1:12" ht="12.5" x14ac:dyDescent="0.25">
      <c r="A541" s="37"/>
      <c r="I541" s="35"/>
      <c r="J541" s="35"/>
      <c r="K541" s="35"/>
      <c r="L541" s="35"/>
    </row>
    <row r="542" spans="1:12" ht="12.5" x14ac:dyDescent="0.25">
      <c r="A542" s="37"/>
      <c r="I542" s="35"/>
      <c r="J542" s="35"/>
      <c r="K542" s="35"/>
      <c r="L542" s="35"/>
    </row>
    <row r="543" spans="1:12" ht="12.5" x14ac:dyDescent="0.25">
      <c r="A543" s="37"/>
      <c r="I543" s="35"/>
      <c r="J543" s="35"/>
      <c r="K543" s="35"/>
      <c r="L543" s="35"/>
    </row>
    <row r="544" spans="1:12" ht="12.5" x14ac:dyDescent="0.25">
      <c r="A544" s="37"/>
      <c r="I544" s="35"/>
      <c r="J544" s="35"/>
      <c r="K544" s="35"/>
      <c r="L544" s="35"/>
    </row>
    <row r="545" spans="1:12" ht="12.5" x14ac:dyDescent="0.25">
      <c r="A545" s="37"/>
      <c r="I545" s="35"/>
      <c r="J545" s="35"/>
      <c r="K545" s="35"/>
      <c r="L545" s="35"/>
    </row>
    <row r="546" spans="1:12" ht="12.5" x14ac:dyDescent="0.25">
      <c r="A546" s="37"/>
      <c r="I546" s="35"/>
      <c r="J546" s="35"/>
      <c r="K546" s="35"/>
      <c r="L546" s="35"/>
    </row>
    <row r="547" spans="1:12" ht="12.5" x14ac:dyDescent="0.25">
      <c r="A547" s="37"/>
      <c r="I547" s="35"/>
      <c r="J547" s="35"/>
      <c r="K547" s="35"/>
      <c r="L547" s="35"/>
    </row>
    <row r="548" spans="1:12" ht="12.5" x14ac:dyDescent="0.25">
      <c r="A548" s="37"/>
      <c r="I548" s="35"/>
      <c r="J548" s="35"/>
      <c r="K548" s="35"/>
      <c r="L548" s="35"/>
    </row>
    <row r="549" spans="1:12" ht="12.5" x14ac:dyDescent="0.25">
      <c r="A549" s="37"/>
      <c r="I549" s="35"/>
      <c r="J549" s="35"/>
      <c r="K549" s="35"/>
      <c r="L549" s="35"/>
    </row>
    <row r="550" spans="1:12" ht="12.5" x14ac:dyDescent="0.25">
      <c r="A550" s="37"/>
      <c r="I550" s="35"/>
      <c r="J550" s="35"/>
      <c r="K550" s="35"/>
      <c r="L550" s="35"/>
    </row>
    <row r="551" spans="1:12" ht="12.5" x14ac:dyDescent="0.25">
      <c r="A551" s="37"/>
      <c r="I551" s="35"/>
      <c r="J551" s="35"/>
      <c r="K551" s="35"/>
      <c r="L551" s="35"/>
    </row>
    <row r="552" spans="1:12" ht="12.5" x14ac:dyDescent="0.25">
      <c r="A552" s="37"/>
      <c r="I552" s="35"/>
      <c r="J552" s="35"/>
      <c r="K552" s="35"/>
      <c r="L552" s="35"/>
    </row>
    <row r="553" spans="1:12" ht="12.5" x14ac:dyDescent="0.25">
      <c r="A553" s="37"/>
      <c r="I553" s="35"/>
      <c r="J553" s="35"/>
      <c r="K553" s="35"/>
      <c r="L553" s="35"/>
    </row>
    <row r="554" spans="1:12" ht="12.5" x14ac:dyDescent="0.25">
      <c r="A554" s="37"/>
      <c r="I554" s="35"/>
      <c r="J554" s="35"/>
      <c r="K554" s="35"/>
      <c r="L554" s="35"/>
    </row>
    <row r="555" spans="1:12" ht="12.5" x14ac:dyDescent="0.25">
      <c r="A555" s="37"/>
      <c r="I555" s="35"/>
      <c r="J555" s="35"/>
      <c r="K555" s="35"/>
      <c r="L555" s="35"/>
    </row>
    <row r="556" spans="1:12" ht="12.5" x14ac:dyDescent="0.25">
      <c r="A556" s="37"/>
      <c r="I556" s="35"/>
      <c r="J556" s="35"/>
      <c r="K556" s="35"/>
      <c r="L556" s="35"/>
    </row>
    <row r="557" spans="1:12" ht="12.5" x14ac:dyDescent="0.25">
      <c r="A557" s="37"/>
      <c r="I557" s="35"/>
      <c r="J557" s="35"/>
      <c r="K557" s="35"/>
      <c r="L557" s="35"/>
    </row>
    <row r="558" spans="1:12" ht="12.5" x14ac:dyDescent="0.25">
      <c r="A558" s="37"/>
      <c r="I558" s="35"/>
      <c r="J558" s="35"/>
      <c r="K558" s="35"/>
      <c r="L558" s="35"/>
    </row>
    <row r="559" spans="1:12" ht="12.5" x14ac:dyDescent="0.25">
      <c r="A559" s="37"/>
      <c r="I559" s="35"/>
      <c r="J559" s="35"/>
      <c r="K559" s="35"/>
      <c r="L559" s="35"/>
    </row>
    <row r="560" spans="1:12" ht="12.5" x14ac:dyDescent="0.25">
      <c r="A560" s="37"/>
      <c r="I560" s="35"/>
      <c r="J560" s="35"/>
      <c r="K560" s="35"/>
      <c r="L560" s="35"/>
    </row>
    <row r="561" spans="1:12" ht="12.5" x14ac:dyDescent="0.25">
      <c r="A561" s="37"/>
      <c r="I561" s="35"/>
      <c r="J561" s="35"/>
      <c r="K561" s="35"/>
      <c r="L561" s="35"/>
    </row>
    <row r="562" spans="1:12" ht="12.5" x14ac:dyDescent="0.25">
      <c r="A562" s="37"/>
      <c r="I562" s="35"/>
      <c r="J562" s="35"/>
      <c r="K562" s="35"/>
      <c r="L562" s="35"/>
    </row>
    <row r="563" spans="1:12" ht="12.5" x14ac:dyDescent="0.25">
      <c r="A563" s="37"/>
      <c r="I563" s="35"/>
      <c r="J563" s="35"/>
      <c r="K563" s="35"/>
      <c r="L563" s="35"/>
    </row>
    <row r="564" spans="1:12" ht="12.5" x14ac:dyDescent="0.25">
      <c r="A564" s="37"/>
      <c r="I564" s="35"/>
      <c r="J564" s="35"/>
      <c r="K564" s="35"/>
      <c r="L564" s="35"/>
    </row>
    <row r="565" spans="1:12" ht="12.5" x14ac:dyDescent="0.25">
      <c r="A565" s="37"/>
      <c r="I565" s="35"/>
      <c r="J565" s="35"/>
      <c r="K565" s="35"/>
      <c r="L565" s="35"/>
    </row>
    <row r="566" spans="1:12" ht="12.5" x14ac:dyDescent="0.25">
      <c r="A566" s="37"/>
      <c r="I566" s="35"/>
      <c r="J566" s="35"/>
      <c r="K566" s="35"/>
      <c r="L566" s="35"/>
    </row>
    <row r="567" spans="1:12" ht="12.5" x14ac:dyDescent="0.25">
      <c r="A567" s="37"/>
      <c r="I567" s="35"/>
      <c r="J567" s="35"/>
      <c r="K567" s="35"/>
      <c r="L567" s="35"/>
    </row>
    <row r="568" spans="1:12" ht="12.5" x14ac:dyDescent="0.25">
      <c r="A568" s="37"/>
      <c r="I568" s="35"/>
      <c r="J568" s="35"/>
      <c r="K568" s="35"/>
      <c r="L568" s="35"/>
    </row>
    <row r="569" spans="1:12" ht="12.5" x14ac:dyDescent="0.25">
      <c r="A569" s="37"/>
      <c r="I569" s="35"/>
      <c r="J569" s="35"/>
      <c r="K569" s="35"/>
      <c r="L569" s="35"/>
    </row>
    <row r="570" spans="1:12" ht="12.5" x14ac:dyDescent="0.25">
      <c r="A570" s="37"/>
      <c r="I570" s="35"/>
      <c r="J570" s="35"/>
      <c r="K570" s="35"/>
      <c r="L570" s="35"/>
    </row>
    <row r="571" spans="1:12" ht="12.5" x14ac:dyDescent="0.25">
      <c r="A571" s="37"/>
      <c r="I571" s="35"/>
      <c r="J571" s="35"/>
      <c r="K571" s="35"/>
      <c r="L571" s="35"/>
    </row>
    <row r="572" spans="1:12" ht="12.5" x14ac:dyDescent="0.25">
      <c r="A572" s="37"/>
      <c r="I572" s="35"/>
      <c r="J572" s="35"/>
      <c r="K572" s="35"/>
      <c r="L572" s="35"/>
    </row>
    <row r="573" spans="1:12" ht="12.5" x14ac:dyDescent="0.25">
      <c r="A573" s="37"/>
      <c r="I573" s="35"/>
      <c r="J573" s="35"/>
      <c r="K573" s="35"/>
      <c r="L573" s="35"/>
    </row>
    <row r="574" spans="1:12" ht="12.5" x14ac:dyDescent="0.25">
      <c r="A574" s="37"/>
      <c r="I574" s="35"/>
      <c r="J574" s="35"/>
      <c r="K574" s="35"/>
      <c r="L574" s="35"/>
    </row>
    <row r="575" spans="1:12" ht="12.5" x14ac:dyDescent="0.25">
      <c r="A575" s="37"/>
      <c r="I575" s="35"/>
      <c r="J575" s="35"/>
      <c r="K575" s="35"/>
      <c r="L575" s="35"/>
    </row>
    <row r="576" spans="1:12" ht="12.5" x14ac:dyDescent="0.25">
      <c r="A576" s="37"/>
      <c r="I576" s="35"/>
      <c r="J576" s="35"/>
      <c r="K576" s="35"/>
      <c r="L576" s="35"/>
    </row>
    <row r="577" spans="1:12" ht="12.5" x14ac:dyDescent="0.25">
      <c r="A577" s="37"/>
      <c r="I577" s="35"/>
      <c r="J577" s="35"/>
      <c r="K577" s="35"/>
      <c r="L577" s="35"/>
    </row>
    <row r="578" spans="1:12" ht="12.5" x14ac:dyDescent="0.25">
      <c r="A578" s="37"/>
      <c r="I578" s="35"/>
      <c r="J578" s="35"/>
      <c r="K578" s="35"/>
      <c r="L578" s="35"/>
    </row>
    <row r="579" spans="1:12" ht="12.5" x14ac:dyDescent="0.25">
      <c r="A579" s="37"/>
      <c r="I579" s="35"/>
      <c r="J579" s="35"/>
      <c r="K579" s="35"/>
      <c r="L579" s="35"/>
    </row>
    <row r="580" spans="1:12" ht="12.5" x14ac:dyDescent="0.25">
      <c r="A580" s="37"/>
      <c r="I580" s="35"/>
      <c r="J580" s="35"/>
      <c r="K580" s="35"/>
      <c r="L580" s="35"/>
    </row>
    <row r="581" spans="1:12" ht="12.5" x14ac:dyDescent="0.25">
      <c r="A581" s="37"/>
      <c r="I581" s="35"/>
      <c r="J581" s="35"/>
      <c r="K581" s="35"/>
      <c r="L581" s="35"/>
    </row>
    <row r="582" spans="1:12" ht="12.5" x14ac:dyDescent="0.25">
      <c r="A582" s="37"/>
      <c r="I582" s="35"/>
      <c r="J582" s="35"/>
      <c r="K582" s="35"/>
      <c r="L582" s="35"/>
    </row>
    <row r="583" spans="1:12" ht="12.5" x14ac:dyDescent="0.25">
      <c r="A583" s="37"/>
      <c r="I583" s="35"/>
      <c r="J583" s="35"/>
      <c r="K583" s="35"/>
      <c r="L583" s="35"/>
    </row>
    <row r="584" spans="1:12" ht="12.5" x14ac:dyDescent="0.25">
      <c r="A584" s="37"/>
      <c r="I584" s="35"/>
      <c r="J584" s="35"/>
      <c r="K584" s="35"/>
      <c r="L584" s="35"/>
    </row>
    <row r="585" spans="1:12" ht="12.5" x14ac:dyDescent="0.25">
      <c r="A585" s="37"/>
      <c r="I585" s="35"/>
      <c r="J585" s="35"/>
      <c r="K585" s="35"/>
      <c r="L585" s="35"/>
    </row>
    <row r="586" spans="1:12" ht="12.5" x14ac:dyDescent="0.25">
      <c r="A586" s="37"/>
      <c r="I586" s="35"/>
      <c r="J586" s="35"/>
      <c r="K586" s="35"/>
      <c r="L586" s="35"/>
    </row>
    <row r="587" spans="1:12" ht="12.5" x14ac:dyDescent="0.25">
      <c r="A587" s="37"/>
      <c r="I587" s="35"/>
      <c r="J587" s="35"/>
      <c r="K587" s="35"/>
      <c r="L587" s="35"/>
    </row>
    <row r="588" spans="1:12" ht="12.5" x14ac:dyDescent="0.25">
      <c r="A588" s="37"/>
      <c r="I588" s="35"/>
      <c r="J588" s="35"/>
      <c r="K588" s="35"/>
      <c r="L588" s="35"/>
    </row>
    <row r="589" spans="1:12" ht="12.5" x14ac:dyDescent="0.25">
      <c r="A589" s="37"/>
      <c r="I589" s="35"/>
      <c r="J589" s="35"/>
      <c r="K589" s="35"/>
      <c r="L589" s="35"/>
    </row>
    <row r="590" spans="1:12" ht="12.5" x14ac:dyDescent="0.25">
      <c r="A590" s="37"/>
      <c r="I590" s="35"/>
      <c r="J590" s="35"/>
      <c r="K590" s="35"/>
      <c r="L590" s="35"/>
    </row>
    <row r="591" spans="1:12" ht="12.5" x14ac:dyDescent="0.25">
      <c r="A591" s="37"/>
      <c r="I591" s="35"/>
      <c r="J591" s="35"/>
      <c r="K591" s="35"/>
      <c r="L591" s="35"/>
    </row>
    <row r="592" spans="1:12" ht="12.5" x14ac:dyDescent="0.25">
      <c r="A592" s="37"/>
      <c r="I592" s="35"/>
      <c r="J592" s="35"/>
      <c r="K592" s="35"/>
      <c r="L592" s="35"/>
    </row>
    <row r="593" spans="1:12" ht="12.5" x14ac:dyDescent="0.25">
      <c r="A593" s="37"/>
      <c r="I593" s="35"/>
      <c r="J593" s="35"/>
      <c r="K593" s="35"/>
      <c r="L593" s="35"/>
    </row>
    <row r="594" spans="1:12" ht="12.5" x14ac:dyDescent="0.25">
      <c r="A594" s="37"/>
      <c r="I594" s="35"/>
      <c r="J594" s="35"/>
      <c r="K594" s="35"/>
      <c r="L594" s="35"/>
    </row>
    <row r="595" spans="1:12" ht="12.5" x14ac:dyDescent="0.25">
      <c r="A595" s="37"/>
      <c r="I595" s="35"/>
      <c r="J595" s="35"/>
      <c r="K595" s="35"/>
      <c r="L595" s="35"/>
    </row>
    <row r="596" spans="1:12" ht="12.5" x14ac:dyDescent="0.25">
      <c r="A596" s="37"/>
      <c r="I596" s="35"/>
      <c r="J596" s="35"/>
      <c r="K596" s="35"/>
      <c r="L596" s="35"/>
    </row>
    <row r="597" spans="1:12" ht="12.5" x14ac:dyDescent="0.25">
      <c r="A597" s="37"/>
      <c r="I597" s="35"/>
      <c r="J597" s="35"/>
      <c r="K597" s="35"/>
      <c r="L597" s="35"/>
    </row>
    <row r="598" spans="1:12" ht="12.5" x14ac:dyDescent="0.25">
      <c r="A598" s="37"/>
      <c r="I598" s="35"/>
      <c r="J598" s="35"/>
      <c r="K598" s="35"/>
      <c r="L598" s="35"/>
    </row>
    <row r="599" spans="1:12" ht="12.5" x14ac:dyDescent="0.25">
      <c r="A599" s="37"/>
      <c r="I599" s="35"/>
      <c r="J599" s="35"/>
      <c r="K599" s="35"/>
      <c r="L599" s="35"/>
    </row>
    <row r="600" spans="1:12" ht="12.5" x14ac:dyDescent="0.25">
      <c r="A600" s="37"/>
      <c r="I600" s="35"/>
      <c r="J600" s="35"/>
      <c r="K600" s="35"/>
      <c r="L600" s="35"/>
    </row>
    <row r="601" spans="1:12" ht="12.5" x14ac:dyDescent="0.25">
      <c r="A601" s="37"/>
      <c r="I601" s="35"/>
      <c r="J601" s="35"/>
      <c r="K601" s="35"/>
      <c r="L601" s="35"/>
    </row>
    <row r="602" spans="1:12" ht="12.5" x14ac:dyDescent="0.25">
      <c r="A602" s="37"/>
      <c r="I602" s="35"/>
      <c r="J602" s="35"/>
      <c r="K602" s="35"/>
      <c r="L602" s="35"/>
    </row>
    <row r="603" spans="1:12" ht="12.5" x14ac:dyDescent="0.25">
      <c r="A603" s="37"/>
      <c r="I603" s="35"/>
      <c r="J603" s="35"/>
      <c r="K603" s="35"/>
      <c r="L603" s="35"/>
    </row>
    <row r="604" spans="1:12" ht="12.5" x14ac:dyDescent="0.25">
      <c r="A604" s="37"/>
      <c r="I604" s="35"/>
      <c r="J604" s="35"/>
      <c r="K604" s="35"/>
      <c r="L604" s="35"/>
    </row>
    <row r="605" spans="1:12" ht="12.5" x14ac:dyDescent="0.25">
      <c r="A605" s="37"/>
      <c r="I605" s="35"/>
      <c r="J605" s="35"/>
      <c r="K605" s="35"/>
      <c r="L605" s="35"/>
    </row>
    <row r="606" spans="1:12" ht="12.5" x14ac:dyDescent="0.25">
      <c r="A606" s="37"/>
      <c r="I606" s="35"/>
      <c r="J606" s="35"/>
      <c r="K606" s="35"/>
      <c r="L606" s="35"/>
    </row>
    <row r="607" spans="1:12" ht="12.5" x14ac:dyDescent="0.25">
      <c r="A607" s="37"/>
      <c r="I607" s="35"/>
      <c r="J607" s="35"/>
      <c r="K607" s="35"/>
      <c r="L607" s="35"/>
    </row>
    <row r="608" spans="1:12" ht="12.5" x14ac:dyDescent="0.25">
      <c r="A608" s="37"/>
      <c r="I608" s="35"/>
      <c r="J608" s="35"/>
      <c r="K608" s="35"/>
      <c r="L608" s="35"/>
    </row>
    <row r="609" spans="1:12" ht="12.5" x14ac:dyDescent="0.25">
      <c r="A609" s="37"/>
      <c r="I609" s="35"/>
      <c r="J609" s="35"/>
      <c r="K609" s="35"/>
      <c r="L609" s="35"/>
    </row>
    <row r="610" spans="1:12" ht="12.5" x14ac:dyDescent="0.25">
      <c r="A610" s="37"/>
      <c r="I610" s="35"/>
      <c r="J610" s="35"/>
      <c r="K610" s="35"/>
      <c r="L610" s="35"/>
    </row>
    <row r="611" spans="1:12" ht="12.5" x14ac:dyDescent="0.25">
      <c r="A611" s="37"/>
      <c r="I611" s="35"/>
      <c r="J611" s="35"/>
      <c r="K611" s="35"/>
      <c r="L611" s="35"/>
    </row>
    <row r="612" spans="1:12" ht="12.5" x14ac:dyDescent="0.25">
      <c r="A612" s="37"/>
      <c r="I612" s="35"/>
      <c r="J612" s="35"/>
      <c r="K612" s="35"/>
      <c r="L612" s="35"/>
    </row>
    <row r="613" spans="1:12" ht="12.5" x14ac:dyDescent="0.25">
      <c r="A613" s="37"/>
      <c r="I613" s="35"/>
      <c r="J613" s="35"/>
      <c r="K613" s="35"/>
      <c r="L613" s="35"/>
    </row>
    <row r="614" spans="1:12" ht="12.5" x14ac:dyDescent="0.25">
      <c r="A614" s="37"/>
      <c r="I614" s="35"/>
      <c r="J614" s="35"/>
      <c r="K614" s="35"/>
      <c r="L614" s="35"/>
    </row>
    <row r="615" spans="1:12" ht="12.5" x14ac:dyDescent="0.25">
      <c r="A615" s="37"/>
      <c r="I615" s="35"/>
      <c r="J615" s="35"/>
      <c r="K615" s="35"/>
      <c r="L615" s="35"/>
    </row>
    <row r="616" spans="1:12" ht="12.5" x14ac:dyDescent="0.25">
      <c r="A616" s="37"/>
      <c r="I616" s="35"/>
      <c r="J616" s="35"/>
      <c r="K616" s="35"/>
      <c r="L616" s="35"/>
    </row>
    <row r="617" spans="1:12" ht="12.5" x14ac:dyDescent="0.25">
      <c r="A617" s="37"/>
      <c r="I617" s="35"/>
      <c r="J617" s="35"/>
      <c r="K617" s="35"/>
      <c r="L617" s="35"/>
    </row>
    <row r="618" spans="1:12" ht="12.5" x14ac:dyDescent="0.25">
      <c r="A618" s="37"/>
      <c r="I618" s="35"/>
      <c r="J618" s="35"/>
      <c r="K618" s="35"/>
      <c r="L618" s="35"/>
    </row>
    <row r="619" spans="1:12" ht="12.5" x14ac:dyDescent="0.25">
      <c r="A619" s="37"/>
      <c r="I619" s="35"/>
      <c r="J619" s="35"/>
      <c r="K619" s="35"/>
      <c r="L619" s="35"/>
    </row>
    <row r="620" spans="1:12" ht="12.5" x14ac:dyDescent="0.25">
      <c r="A620" s="37"/>
      <c r="I620" s="35"/>
      <c r="J620" s="35"/>
      <c r="K620" s="35"/>
      <c r="L620" s="35"/>
    </row>
    <row r="621" spans="1:12" ht="12.5" x14ac:dyDescent="0.25">
      <c r="A621" s="37"/>
      <c r="I621" s="35"/>
      <c r="J621" s="35"/>
      <c r="K621" s="35"/>
      <c r="L621" s="35"/>
    </row>
    <row r="622" spans="1:12" ht="12.5" x14ac:dyDescent="0.25">
      <c r="A622" s="37"/>
      <c r="I622" s="35"/>
      <c r="J622" s="35"/>
      <c r="K622" s="35"/>
      <c r="L622" s="35"/>
    </row>
    <row r="623" spans="1:12" ht="12.5" x14ac:dyDescent="0.25">
      <c r="A623" s="37"/>
      <c r="I623" s="35"/>
      <c r="J623" s="35"/>
      <c r="K623" s="35"/>
      <c r="L623" s="35"/>
    </row>
    <row r="624" spans="1:12" ht="12.5" x14ac:dyDescent="0.25">
      <c r="A624" s="37"/>
      <c r="I624" s="35"/>
      <c r="J624" s="35"/>
      <c r="K624" s="35"/>
      <c r="L624" s="35"/>
    </row>
    <row r="625" spans="1:12" ht="12.5" x14ac:dyDescent="0.25">
      <c r="A625" s="37"/>
      <c r="I625" s="35"/>
      <c r="J625" s="35"/>
      <c r="K625" s="35"/>
      <c r="L625" s="35"/>
    </row>
    <row r="626" spans="1:12" ht="12.5" x14ac:dyDescent="0.25">
      <c r="A626" s="37"/>
      <c r="I626" s="35"/>
      <c r="J626" s="35"/>
      <c r="K626" s="35"/>
      <c r="L626" s="35"/>
    </row>
    <row r="627" spans="1:12" ht="12.5" x14ac:dyDescent="0.25">
      <c r="A627" s="37"/>
      <c r="I627" s="35"/>
      <c r="J627" s="35"/>
      <c r="K627" s="35"/>
      <c r="L627" s="35"/>
    </row>
    <row r="628" spans="1:12" ht="12.5" x14ac:dyDescent="0.25">
      <c r="A628" s="37"/>
      <c r="I628" s="35"/>
      <c r="J628" s="35"/>
      <c r="K628" s="35"/>
      <c r="L628" s="35"/>
    </row>
    <row r="629" spans="1:12" ht="12.5" x14ac:dyDescent="0.25">
      <c r="A629" s="37"/>
      <c r="I629" s="35"/>
      <c r="J629" s="35"/>
      <c r="K629" s="35"/>
      <c r="L629" s="35"/>
    </row>
    <row r="630" spans="1:12" ht="12.5" x14ac:dyDescent="0.25">
      <c r="A630" s="37"/>
      <c r="I630" s="35"/>
      <c r="J630" s="35"/>
      <c r="K630" s="35"/>
      <c r="L630" s="35"/>
    </row>
    <row r="631" spans="1:12" ht="12.5" x14ac:dyDescent="0.25">
      <c r="A631" s="37"/>
      <c r="I631" s="35"/>
      <c r="J631" s="35"/>
      <c r="K631" s="35"/>
      <c r="L631" s="35"/>
    </row>
    <row r="632" spans="1:12" ht="12.5" x14ac:dyDescent="0.25">
      <c r="A632" s="37"/>
      <c r="I632" s="35"/>
      <c r="J632" s="35"/>
      <c r="K632" s="35"/>
      <c r="L632" s="35"/>
    </row>
    <row r="633" spans="1:12" ht="12.5" x14ac:dyDescent="0.25">
      <c r="A633" s="37"/>
      <c r="I633" s="35"/>
      <c r="J633" s="35"/>
      <c r="K633" s="35"/>
      <c r="L633" s="35"/>
    </row>
    <row r="634" spans="1:12" ht="12.5" x14ac:dyDescent="0.25">
      <c r="A634" s="37"/>
      <c r="I634" s="35"/>
      <c r="J634" s="35"/>
      <c r="K634" s="35"/>
      <c r="L634" s="35"/>
    </row>
    <row r="635" spans="1:12" ht="12.5" x14ac:dyDescent="0.25">
      <c r="A635" s="37"/>
      <c r="I635" s="35"/>
      <c r="J635" s="35"/>
      <c r="K635" s="35"/>
      <c r="L635" s="35"/>
    </row>
    <row r="636" spans="1:12" ht="12.5" x14ac:dyDescent="0.25">
      <c r="A636" s="37"/>
      <c r="I636" s="35"/>
      <c r="J636" s="35"/>
      <c r="K636" s="35"/>
      <c r="L636" s="35"/>
    </row>
    <row r="637" spans="1:12" ht="12.5" x14ac:dyDescent="0.25">
      <c r="A637" s="37"/>
      <c r="I637" s="35"/>
      <c r="J637" s="35"/>
      <c r="K637" s="35"/>
      <c r="L637" s="35"/>
    </row>
    <row r="638" spans="1:12" ht="12.5" x14ac:dyDescent="0.25">
      <c r="A638" s="37"/>
      <c r="I638" s="35"/>
      <c r="J638" s="35"/>
      <c r="K638" s="35"/>
      <c r="L638" s="35"/>
    </row>
    <row r="639" spans="1:12" ht="12.5" x14ac:dyDescent="0.25">
      <c r="A639" s="37"/>
      <c r="I639" s="35"/>
      <c r="J639" s="35"/>
      <c r="K639" s="35"/>
      <c r="L639" s="35"/>
    </row>
    <row r="640" spans="1:12" ht="12.5" x14ac:dyDescent="0.25">
      <c r="A640" s="37"/>
      <c r="I640" s="35"/>
      <c r="J640" s="35"/>
      <c r="K640" s="35"/>
      <c r="L640" s="35"/>
    </row>
    <row r="641" spans="1:12" ht="12.5" x14ac:dyDescent="0.25">
      <c r="A641" s="37"/>
      <c r="I641" s="35"/>
      <c r="J641" s="35"/>
      <c r="K641" s="35"/>
      <c r="L641" s="35"/>
    </row>
    <row r="642" spans="1:12" ht="12.5" x14ac:dyDescent="0.25">
      <c r="A642" s="37"/>
      <c r="I642" s="35"/>
      <c r="J642" s="35"/>
      <c r="K642" s="35"/>
      <c r="L642" s="35"/>
    </row>
    <row r="643" spans="1:12" ht="12.5" x14ac:dyDescent="0.25">
      <c r="A643" s="37"/>
      <c r="I643" s="35"/>
      <c r="J643" s="35"/>
      <c r="K643" s="35"/>
      <c r="L643" s="35"/>
    </row>
    <row r="644" spans="1:12" ht="12.5" x14ac:dyDescent="0.25">
      <c r="A644" s="37"/>
      <c r="I644" s="35"/>
      <c r="J644" s="35"/>
      <c r="K644" s="35"/>
      <c r="L644" s="35"/>
    </row>
    <row r="645" spans="1:12" ht="12.5" x14ac:dyDescent="0.25">
      <c r="A645" s="37"/>
      <c r="I645" s="35"/>
      <c r="J645" s="35"/>
      <c r="K645" s="35"/>
      <c r="L645" s="35"/>
    </row>
    <row r="646" spans="1:12" ht="12.5" x14ac:dyDescent="0.25">
      <c r="A646" s="37"/>
      <c r="I646" s="35"/>
      <c r="J646" s="35"/>
      <c r="K646" s="35"/>
      <c r="L646" s="35"/>
    </row>
    <row r="647" spans="1:12" ht="12.5" x14ac:dyDescent="0.25">
      <c r="A647" s="37"/>
      <c r="I647" s="35"/>
      <c r="J647" s="35"/>
      <c r="K647" s="35"/>
      <c r="L647" s="35"/>
    </row>
    <row r="648" spans="1:12" ht="12.5" x14ac:dyDescent="0.25">
      <c r="A648" s="37"/>
      <c r="I648" s="35"/>
      <c r="J648" s="35"/>
      <c r="K648" s="35"/>
      <c r="L648" s="35"/>
    </row>
    <row r="649" spans="1:12" ht="12.5" x14ac:dyDescent="0.25">
      <c r="A649" s="37"/>
      <c r="I649" s="35"/>
      <c r="J649" s="35"/>
      <c r="K649" s="35"/>
      <c r="L649" s="35"/>
    </row>
    <row r="650" spans="1:12" ht="12.5" x14ac:dyDescent="0.25">
      <c r="A650" s="37"/>
      <c r="I650" s="35"/>
      <c r="J650" s="35"/>
      <c r="K650" s="35"/>
      <c r="L650" s="35"/>
    </row>
    <row r="651" spans="1:12" ht="12.5" x14ac:dyDescent="0.25">
      <c r="A651" s="37"/>
      <c r="I651" s="35"/>
      <c r="J651" s="35"/>
      <c r="K651" s="35"/>
      <c r="L651" s="35"/>
    </row>
    <row r="652" spans="1:12" ht="12.5" x14ac:dyDescent="0.25">
      <c r="A652" s="37"/>
      <c r="I652" s="35"/>
      <c r="J652" s="35"/>
      <c r="K652" s="35"/>
      <c r="L652" s="35"/>
    </row>
    <row r="653" spans="1:12" ht="12.5" x14ac:dyDescent="0.25">
      <c r="A653" s="37"/>
      <c r="I653" s="35"/>
      <c r="J653" s="35"/>
      <c r="K653" s="35"/>
      <c r="L653" s="35"/>
    </row>
    <row r="654" spans="1:12" ht="12.5" x14ac:dyDescent="0.25">
      <c r="A654" s="37"/>
      <c r="I654" s="35"/>
      <c r="J654" s="35"/>
      <c r="K654" s="35"/>
      <c r="L654" s="35"/>
    </row>
    <row r="655" spans="1:12" ht="12.5" x14ac:dyDescent="0.25">
      <c r="A655" s="37"/>
      <c r="I655" s="35"/>
      <c r="J655" s="35"/>
      <c r="K655" s="35"/>
      <c r="L655" s="35"/>
    </row>
    <row r="656" spans="1:12" ht="12.5" x14ac:dyDescent="0.25">
      <c r="A656" s="37"/>
      <c r="I656" s="35"/>
      <c r="J656" s="35"/>
      <c r="K656" s="35"/>
      <c r="L656" s="35"/>
    </row>
    <row r="657" spans="1:12" ht="12.5" x14ac:dyDescent="0.25">
      <c r="A657" s="37"/>
      <c r="I657" s="35"/>
      <c r="J657" s="35"/>
      <c r="K657" s="35"/>
      <c r="L657" s="35"/>
    </row>
    <row r="658" spans="1:12" ht="12.5" x14ac:dyDescent="0.25">
      <c r="A658" s="37"/>
      <c r="I658" s="35"/>
      <c r="J658" s="35"/>
      <c r="K658" s="35"/>
      <c r="L658" s="35"/>
    </row>
    <row r="659" spans="1:12" ht="12.5" x14ac:dyDescent="0.25">
      <c r="A659" s="37"/>
      <c r="I659" s="35"/>
      <c r="J659" s="35"/>
      <c r="K659" s="35"/>
      <c r="L659" s="35"/>
    </row>
    <row r="660" spans="1:12" ht="12.5" x14ac:dyDescent="0.25">
      <c r="A660" s="37"/>
      <c r="I660" s="35"/>
      <c r="J660" s="35"/>
      <c r="K660" s="35"/>
      <c r="L660" s="35"/>
    </row>
    <row r="661" spans="1:12" ht="12.5" x14ac:dyDescent="0.25">
      <c r="A661" s="37"/>
      <c r="I661" s="35"/>
      <c r="J661" s="35"/>
      <c r="K661" s="35"/>
      <c r="L661" s="35"/>
    </row>
    <row r="662" spans="1:12" ht="12.5" x14ac:dyDescent="0.25">
      <c r="A662" s="37"/>
      <c r="I662" s="35"/>
      <c r="J662" s="35"/>
      <c r="K662" s="35"/>
      <c r="L662" s="35"/>
    </row>
    <row r="663" spans="1:12" ht="12.5" x14ac:dyDescent="0.25">
      <c r="A663" s="37"/>
      <c r="I663" s="35"/>
      <c r="J663" s="35"/>
      <c r="K663" s="35"/>
      <c r="L663" s="35"/>
    </row>
    <row r="664" spans="1:12" ht="12.5" x14ac:dyDescent="0.25">
      <c r="A664" s="37"/>
      <c r="I664" s="35"/>
      <c r="J664" s="35"/>
      <c r="K664" s="35"/>
      <c r="L664" s="35"/>
    </row>
    <row r="665" spans="1:12" ht="12.5" x14ac:dyDescent="0.25">
      <c r="A665" s="37"/>
      <c r="I665" s="35"/>
      <c r="J665" s="35"/>
      <c r="K665" s="35"/>
      <c r="L665" s="35"/>
    </row>
    <row r="666" spans="1:12" ht="12.5" x14ac:dyDescent="0.25">
      <c r="A666" s="37"/>
      <c r="I666" s="35"/>
      <c r="J666" s="35"/>
      <c r="K666" s="35"/>
      <c r="L666" s="35"/>
    </row>
    <row r="667" spans="1:12" ht="12.5" x14ac:dyDescent="0.25">
      <c r="A667" s="37"/>
      <c r="I667" s="35"/>
      <c r="J667" s="35"/>
      <c r="K667" s="35"/>
      <c r="L667" s="35"/>
    </row>
    <row r="668" spans="1:12" ht="12.5" x14ac:dyDescent="0.25">
      <c r="A668" s="37"/>
      <c r="I668" s="35"/>
      <c r="J668" s="35"/>
      <c r="K668" s="35"/>
      <c r="L668" s="35"/>
    </row>
    <row r="669" spans="1:12" ht="12.5" x14ac:dyDescent="0.25">
      <c r="A669" s="37"/>
      <c r="I669" s="35"/>
      <c r="J669" s="35"/>
      <c r="K669" s="35"/>
      <c r="L669" s="35"/>
    </row>
    <row r="670" spans="1:12" ht="12.5" x14ac:dyDescent="0.25">
      <c r="A670" s="37"/>
      <c r="I670" s="35"/>
      <c r="J670" s="35"/>
      <c r="K670" s="35"/>
      <c r="L670" s="35"/>
    </row>
    <row r="671" spans="1:12" ht="12.5" x14ac:dyDescent="0.25">
      <c r="A671" s="37"/>
      <c r="I671" s="35"/>
      <c r="J671" s="35"/>
      <c r="K671" s="35"/>
      <c r="L671" s="35"/>
    </row>
    <row r="672" spans="1:12" ht="12.5" x14ac:dyDescent="0.25">
      <c r="A672" s="37"/>
      <c r="I672" s="35"/>
      <c r="J672" s="35"/>
      <c r="K672" s="35"/>
      <c r="L672" s="35"/>
    </row>
    <row r="673" spans="1:12" ht="12.5" x14ac:dyDescent="0.25">
      <c r="A673" s="37"/>
      <c r="I673" s="35"/>
      <c r="J673" s="35"/>
      <c r="K673" s="35"/>
      <c r="L673" s="35"/>
    </row>
    <row r="674" spans="1:12" ht="12.5" x14ac:dyDescent="0.25">
      <c r="A674" s="37"/>
      <c r="I674" s="35"/>
      <c r="J674" s="35"/>
      <c r="K674" s="35"/>
      <c r="L674" s="35"/>
    </row>
    <row r="675" spans="1:12" ht="12.5" x14ac:dyDescent="0.25">
      <c r="A675" s="37"/>
      <c r="I675" s="35"/>
      <c r="J675" s="35"/>
      <c r="K675" s="35"/>
      <c r="L675" s="35"/>
    </row>
    <row r="676" spans="1:12" ht="12.5" x14ac:dyDescent="0.25">
      <c r="A676" s="37"/>
      <c r="I676" s="35"/>
      <c r="J676" s="35"/>
      <c r="K676" s="35"/>
      <c r="L676" s="35"/>
    </row>
    <row r="677" spans="1:12" ht="12.5" x14ac:dyDescent="0.25">
      <c r="A677" s="37"/>
      <c r="I677" s="35"/>
      <c r="J677" s="35"/>
      <c r="K677" s="35"/>
      <c r="L677" s="35"/>
    </row>
    <row r="678" spans="1:12" ht="12.5" x14ac:dyDescent="0.25">
      <c r="A678" s="37"/>
      <c r="I678" s="35"/>
      <c r="J678" s="35"/>
      <c r="K678" s="35"/>
      <c r="L678" s="35"/>
    </row>
    <row r="679" spans="1:12" ht="12.5" x14ac:dyDescent="0.25">
      <c r="A679" s="37"/>
      <c r="I679" s="35"/>
      <c r="J679" s="35"/>
      <c r="K679" s="35"/>
      <c r="L679" s="35"/>
    </row>
    <row r="680" spans="1:12" ht="12.5" x14ac:dyDescent="0.25">
      <c r="A680" s="37"/>
      <c r="I680" s="35"/>
      <c r="J680" s="35"/>
      <c r="K680" s="35"/>
      <c r="L680" s="35"/>
    </row>
    <row r="681" spans="1:12" ht="12.5" x14ac:dyDescent="0.25">
      <c r="A681" s="37"/>
      <c r="I681" s="35"/>
      <c r="J681" s="35"/>
      <c r="K681" s="35"/>
      <c r="L681" s="35"/>
    </row>
    <row r="682" spans="1:12" ht="12.5" x14ac:dyDescent="0.25">
      <c r="A682" s="37"/>
      <c r="I682" s="35"/>
      <c r="J682" s="35"/>
      <c r="K682" s="35"/>
      <c r="L682" s="35"/>
    </row>
    <row r="683" spans="1:12" ht="12.5" x14ac:dyDescent="0.25">
      <c r="A683" s="37"/>
      <c r="I683" s="35"/>
      <c r="J683" s="35"/>
      <c r="K683" s="35"/>
      <c r="L683" s="35"/>
    </row>
    <row r="684" spans="1:12" ht="12.5" x14ac:dyDescent="0.25">
      <c r="A684" s="37"/>
      <c r="I684" s="35"/>
      <c r="J684" s="35"/>
      <c r="K684" s="35"/>
      <c r="L684" s="35"/>
    </row>
    <row r="685" spans="1:12" ht="12.5" x14ac:dyDescent="0.25">
      <c r="A685" s="37"/>
      <c r="I685" s="35"/>
      <c r="J685" s="35"/>
      <c r="K685" s="35"/>
      <c r="L685" s="35"/>
    </row>
    <row r="686" spans="1:12" ht="12.5" x14ac:dyDescent="0.25">
      <c r="A686" s="37"/>
      <c r="I686" s="35"/>
      <c r="J686" s="35"/>
      <c r="K686" s="35"/>
      <c r="L686" s="35"/>
    </row>
    <row r="687" spans="1:12" ht="12.5" x14ac:dyDescent="0.25">
      <c r="A687" s="37"/>
      <c r="I687" s="35"/>
      <c r="J687" s="35"/>
      <c r="K687" s="35"/>
      <c r="L687" s="35"/>
    </row>
    <row r="688" spans="1:12" ht="12.5" x14ac:dyDescent="0.25">
      <c r="A688" s="37"/>
      <c r="I688" s="35"/>
      <c r="J688" s="35"/>
      <c r="K688" s="35"/>
      <c r="L688" s="35"/>
    </row>
    <row r="689" spans="1:12" ht="12.5" x14ac:dyDescent="0.25">
      <c r="A689" s="37"/>
      <c r="I689" s="35"/>
      <c r="J689" s="35"/>
      <c r="K689" s="35"/>
      <c r="L689" s="35"/>
    </row>
    <row r="690" spans="1:12" ht="12.5" x14ac:dyDescent="0.25">
      <c r="A690" s="37"/>
      <c r="I690" s="35"/>
      <c r="J690" s="35"/>
      <c r="K690" s="35"/>
      <c r="L690" s="35"/>
    </row>
    <row r="691" spans="1:12" ht="12.5" x14ac:dyDescent="0.25">
      <c r="A691" s="37"/>
      <c r="I691" s="35"/>
      <c r="J691" s="35"/>
      <c r="K691" s="35"/>
      <c r="L691" s="35"/>
    </row>
    <row r="692" spans="1:12" ht="12.5" x14ac:dyDescent="0.25">
      <c r="A692" s="37"/>
      <c r="I692" s="35"/>
      <c r="J692" s="35"/>
      <c r="K692" s="35"/>
      <c r="L692" s="35"/>
    </row>
    <row r="693" spans="1:12" ht="12.5" x14ac:dyDescent="0.25">
      <c r="A693" s="37"/>
      <c r="I693" s="35"/>
      <c r="J693" s="35"/>
      <c r="K693" s="35"/>
      <c r="L693" s="35"/>
    </row>
    <row r="694" spans="1:12" ht="12.5" x14ac:dyDescent="0.25">
      <c r="A694" s="37"/>
      <c r="I694" s="35"/>
      <c r="J694" s="35"/>
      <c r="K694" s="35"/>
      <c r="L694" s="35"/>
    </row>
    <row r="695" spans="1:12" ht="12.5" x14ac:dyDescent="0.25">
      <c r="A695" s="37"/>
      <c r="I695" s="35"/>
      <c r="J695" s="35"/>
      <c r="K695" s="35"/>
      <c r="L695" s="35"/>
    </row>
    <row r="696" spans="1:12" ht="12.5" x14ac:dyDescent="0.25">
      <c r="A696" s="37"/>
      <c r="I696" s="35"/>
      <c r="J696" s="35"/>
      <c r="K696" s="35"/>
      <c r="L696" s="35"/>
    </row>
    <row r="697" spans="1:12" ht="12.5" x14ac:dyDescent="0.25">
      <c r="A697" s="37"/>
      <c r="I697" s="35"/>
      <c r="J697" s="35"/>
      <c r="K697" s="35"/>
      <c r="L697" s="35"/>
    </row>
    <row r="698" spans="1:12" ht="12.5" x14ac:dyDescent="0.25">
      <c r="A698" s="37"/>
      <c r="I698" s="35"/>
      <c r="J698" s="35"/>
      <c r="K698" s="35"/>
      <c r="L698" s="35"/>
    </row>
    <row r="699" spans="1:12" ht="12.5" x14ac:dyDescent="0.25">
      <c r="A699" s="37"/>
      <c r="I699" s="35"/>
      <c r="J699" s="35"/>
      <c r="K699" s="35"/>
      <c r="L699" s="35"/>
    </row>
    <row r="700" spans="1:12" ht="12.5" x14ac:dyDescent="0.25">
      <c r="A700" s="37"/>
      <c r="I700" s="35"/>
      <c r="J700" s="35"/>
      <c r="K700" s="35"/>
      <c r="L700" s="35"/>
    </row>
    <row r="701" spans="1:12" ht="12.5" x14ac:dyDescent="0.25">
      <c r="A701" s="37"/>
      <c r="I701" s="35"/>
      <c r="J701" s="35"/>
      <c r="K701" s="35"/>
      <c r="L701" s="35"/>
    </row>
    <row r="702" spans="1:12" ht="12.5" x14ac:dyDescent="0.25">
      <c r="A702" s="37"/>
      <c r="I702" s="35"/>
      <c r="J702" s="35"/>
      <c r="K702" s="35"/>
      <c r="L702" s="35"/>
    </row>
    <row r="703" spans="1:12" ht="12.5" x14ac:dyDescent="0.25">
      <c r="A703" s="37"/>
      <c r="I703" s="35"/>
      <c r="J703" s="35"/>
      <c r="K703" s="35"/>
      <c r="L703" s="35"/>
    </row>
    <row r="704" spans="1:12" ht="12.5" x14ac:dyDescent="0.25">
      <c r="A704" s="37"/>
      <c r="I704" s="35"/>
      <c r="J704" s="35"/>
      <c r="K704" s="35"/>
      <c r="L704" s="35"/>
    </row>
    <row r="705" spans="1:12" ht="12.5" x14ac:dyDescent="0.25">
      <c r="A705" s="37"/>
      <c r="I705" s="35"/>
      <c r="J705" s="35"/>
      <c r="K705" s="35"/>
      <c r="L705" s="35"/>
    </row>
    <row r="706" spans="1:12" ht="12.5" x14ac:dyDescent="0.25">
      <c r="A706" s="37"/>
      <c r="I706" s="35"/>
      <c r="J706" s="35"/>
      <c r="K706" s="35"/>
      <c r="L706" s="35"/>
    </row>
    <row r="707" spans="1:12" ht="12.5" x14ac:dyDescent="0.25">
      <c r="A707" s="37"/>
      <c r="I707" s="35"/>
      <c r="J707" s="35"/>
      <c r="K707" s="35"/>
      <c r="L707" s="35"/>
    </row>
    <row r="708" spans="1:12" ht="12.5" x14ac:dyDescent="0.25">
      <c r="A708" s="37"/>
      <c r="I708" s="35"/>
      <c r="J708" s="35"/>
      <c r="K708" s="35"/>
      <c r="L708" s="35"/>
    </row>
    <row r="709" spans="1:12" ht="12.5" x14ac:dyDescent="0.25">
      <c r="A709" s="37"/>
      <c r="I709" s="35"/>
      <c r="J709" s="35"/>
      <c r="K709" s="35"/>
      <c r="L709" s="35"/>
    </row>
    <row r="710" spans="1:12" ht="12.5" x14ac:dyDescent="0.25">
      <c r="A710" s="37"/>
      <c r="I710" s="35"/>
      <c r="J710" s="35"/>
      <c r="K710" s="35"/>
      <c r="L710" s="35"/>
    </row>
    <row r="711" spans="1:12" ht="12.5" x14ac:dyDescent="0.25">
      <c r="A711" s="37"/>
      <c r="I711" s="35"/>
      <c r="J711" s="35"/>
      <c r="K711" s="35"/>
      <c r="L711" s="35"/>
    </row>
    <row r="712" spans="1:12" ht="12.5" x14ac:dyDescent="0.25">
      <c r="A712" s="37"/>
      <c r="I712" s="35"/>
      <c r="J712" s="35"/>
      <c r="K712" s="35"/>
      <c r="L712" s="35"/>
    </row>
    <row r="713" spans="1:12" ht="12.5" x14ac:dyDescent="0.25">
      <c r="A713" s="37"/>
      <c r="I713" s="35"/>
      <c r="J713" s="35"/>
      <c r="K713" s="35"/>
      <c r="L713" s="35"/>
    </row>
    <row r="714" spans="1:12" ht="12.5" x14ac:dyDescent="0.25">
      <c r="A714" s="37"/>
      <c r="I714" s="35"/>
      <c r="J714" s="35"/>
      <c r="K714" s="35"/>
      <c r="L714" s="35"/>
    </row>
    <row r="715" spans="1:12" ht="12.5" x14ac:dyDescent="0.25">
      <c r="A715" s="37"/>
      <c r="I715" s="35"/>
      <c r="J715" s="35"/>
      <c r="K715" s="35"/>
      <c r="L715" s="35"/>
    </row>
    <row r="716" spans="1:12" ht="12.5" x14ac:dyDescent="0.25">
      <c r="A716" s="37"/>
      <c r="I716" s="35"/>
      <c r="J716" s="35"/>
      <c r="K716" s="35"/>
      <c r="L716" s="35"/>
    </row>
    <row r="717" spans="1:12" ht="12.5" x14ac:dyDescent="0.25">
      <c r="A717" s="37"/>
      <c r="I717" s="35"/>
      <c r="J717" s="35"/>
      <c r="K717" s="35"/>
      <c r="L717" s="35"/>
    </row>
    <row r="718" spans="1:12" ht="12.5" x14ac:dyDescent="0.25">
      <c r="A718" s="37"/>
      <c r="I718" s="35"/>
      <c r="J718" s="35"/>
      <c r="K718" s="35"/>
      <c r="L718" s="35"/>
    </row>
    <row r="719" spans="1:12" ht="12.5" x14ac:dyDescent="0.25">
      <c r="A719" s="37"/>
      <c r="I719" s="35"/>
      <c r="J719" s="35"/>
      <c r="K719" s="35"/>
      <c r="L719" s="35"/>
    </row>
    <row r="720" spans="1:12" ht="12.5" x14ac:dyDescent="0.25">
      <c r="A720" s="37"/>
      <c r="I720" s="35"/>
      <c r="J720" s="35"/>
      <c r="K720" s="35"/>
      <c r="L720" s="35"/>
    </row>
    <row r="721" spans="1:12" ht="12.5" x14ac:dyDescent="0.25">
      <c r="A721" s="37"/>
      <c r="I721" s="35"/>
      <c r="J721" s="35"/>
      <c r="K721" s="35"/>
      <c r="L721" s="35"/>
    </row>
    <row r="722" spans="1:12" ht="12.5" x14ac:dyDescent="0.25">
      <c r="A722" s="37"/>
      <c r="I722" s="35"/>
      <c r="J722" s="35"/>
      <c r="K722" s="35"/>
      <c r="L722" s="35"/>
    </row>
    <row r="723" spans="1:12" ht="12.5" x14ac:dyDescent="0.25">
      <c r="A723" s="37"/>
      <c r="I723" s="35"/>
      <c r="J723" s="35"/>
      <c r="K723" s="35"/>
      <c r="L723" s="35"/>
    </row>
    <row r="724" spans="1:12" ht="12.5" x14ac:dyDescent="0.25">
      <c r="A724" s="37"/>
      <c r="I724" s="35"/>
      <c r="J724" s="35"/>
      <c r="K724" s="35"/>
      <c r="L724" s="35"/>
    </row>
    <row r="725" spans="1:12" ht="12.5" x14ac:dyDescent="0.25">
      <c r="A725" s="37"/>
      <c r="I725" s="35"/>
      <c r="J725" s="35"/>
      <c r="K725" s="35"/>
      <c r="L725" s="35"/>
    </row>
    <row r="726" spans="1:12" ht="12.5" x14ac:dyDescent="0.25">
      <c r="A726" s="37"/>
      <c r="I726" s="35"/>
      <c r="J726" s="35"/>
      <c r="K726" s="35"/>
      <c r="L726" s="35"/>
    </row>
    <row r="727" spans="1:12" ht="12.5" x14ac:dyDescent="0.25">
      <c r="A727" s="37"/>
      <c r="I727" s="35"/>
      <c r="J727" s="35"/>
      <c r="K727" s="35"/>
      <c r="L727" s="35"/>
    </row>
    <row r="728" spans="1:12" ht="12.5" x14ac:dyDescent="0.25">
      <c r="A728" s="37"/>
      <c r="I728" s="35"/>
      <c r="J728" s="35"/>
      <c r="K728" s="35"/>
      <c r="L728" s="35"/>
    </row>
    <row r="729" spans="1:12" ht="12.5" x14ac:dyDescent="0.25">
      <c r="A729" s="37"/>
      <c r="I729" s="35"/>
      <c r="J729" s="35"/>
      <c r="K729" s="35"/>
      <c r="L729" s="35"/>
    </row>
    <row r="730" spans="1:12" ht="12.5" x14ac:dyDescent="0.25">
      <c r="A730" s="37"/>
      <c r="I730" s="35"/>
      <c r="J730" s="35"/>
      <c r="K730" s="35"/>
      <c r="L730" s="35"/>
    </row>
    <row r="731" spans="1:12" ht="12.5" x14ac:dyDescent="0.25">
      <c r="A731" s="37"/>
      <c r="I731" s="35"/>
      <c r="J731" s="35"/>
      <c r="K731" s="35"/>
      <c r="L731" s="35"/>
    </row>
    <row r="732" spans="1:12" ht="12.5" x14ac:dyDescent="0.25">
      <c r="A732" s="37"/>
      <c r="I732" s="35"/>
      <c r="J732" s="35"/>
      <c r="K732" s="35"/>
      <c r="L732" s="35"/>
    </row>
    <row r="733" spans="1:12" ht="12.5" x14ac:dyDescent="0.25">
      <c r="A733" s="37"/>
      <c r="I733" s="35"/>
      <c r="J733" s="35"/>
      <c r="K733" s="35"/>
      <c r="L733" s="35"/>
    </row>
    <row r="734" spans="1:12" ht="12.5" x14ac:dyDescent="0.25">
      <c r="A734" s="37"/>
      <c r="I734" s="35"/>
      <c r="J734" s="35"/>
      <c r="K734" s="35"/>
      <c r="L734" s="35"/>
    </row>
    <row r="735" spans="1:12" ht="12.5" x14ac:dyDescent="0.25">
      <c r="A735" s="37"/>
      <c r="I735" s="35"/>
      <c r="J735" s="35"/>
      <c r="K735" s="35"/>
      <c r="L735" s="35"/>
    </row>
    <row r="736" spans="1:12" ht="12.5" x14ac:dyDescent="0.25">
      <c r="A736" s="37"/>
      <c r="I736" s="35"/>
      <c r="J736" s="35"/>
      <c r="K736" s="35"/>
      <c r="L736" s="35"/>
    </row>
    <row r="737" spans="1:12" ht="12.5" x14ac:dyDescent="0.25">
      <c r="A737" s="37"/>
      <c r="I737" s="35"/>
      <c r="J737" s="35"/>
      <c r="K737" s="35"/>
      <c r="L737" s="35"/>
    </row>
    <row r="738" spans="1:12" ht="12.5" x14ac:dyDescent="0.25">
      <c r="A738" s="37"/>
      <c r="I738" s="35"/>
      <c r="J738" s="35"/>
      <c r="K738" s="35"/>
      <c r="L738" s="35"/>
    </row>
    <row r="739" spans="1:12" ht="12.5" x14ac:dyDescent="0.25">
      <c r="A739" s="37"/>
      <c r="I739" s="35"/>
      <c r="J739" s="35"/>
      <c r="K739" s="35"/>
      <c r="L739" s="35"/>
    </row>
    <row r="740" spans="1:12" ht="12.5" x14ac:dyDescent="0.25">
      <c r="A740" s="37"/>
      <c r="I740" s="35"/>
      <c r="J740" s="35"/>
      <c r="K740" s="35"/>
      <c r="L740" s="35"/>
    </row>
    <row r="741" spans="1:12" ht="12.5" x14ac:dyDescent="0.25">
      <c r="A741" s="37"/>
      <c r="I741" s="35"/>
      <c r="J741" s="35"/>
      <c r="K741" s="35"/>
      <c r="L741" s="35"/>
    </row>
    <row r="742" spans="1:12" ht="12.5" x14ac:dyDescent="0.25">
      <c r="A742" s="37"/>
      <c r="I742" s="35"/>
      <c r="J742" s="35"/>
      <c r="K742" s="35"/>
      <c r="L742" s="35"/>
    </row>
    <row r="743" spans="1:12" ht="12.5" x14ac:dyDescent="0.25">
      <c r="A743" s="37"/>
      <c r="I743" s="35"/>
      <c r="J743" s="35"/>
      <c r="K743" s="35"/>
      <c r="L743" s="35"/>
    </row>
    <row r="744" spans="1:12" ht="12.5" x14ac:dyDescent="0.25">
      <c r="A744" s="37"/>
      <c r="I744" s="35"/>
      <c r="J744" s="35"/>
      <c r="K744" s="35"/>
      <c r="L744" s="35"/>
    </row>
    <row r="745" spans="1:12" ht="12.5" x14ac:dyDescent="0.25">
      <c r="A745" s="37"/>
      <c r="I745" s="35"/>
      <c r="J745" s="35"/>
      <c r="K745" s="35"/>
      <c r="L745" s="35"/>
    </row>
    <row r="746" spans="1:12" ht="12.5" x14ac:dyDescent="0.25">
      <c r="A746" s="37"/>
      <c r="I746" s="35"/>
      <c r="J746" s="35"/>
      <c r="K746" s="35"/>
      <c r="L746" s="35"/>
    </row>
    <row r="747" spans="1:12" ht="12.5" x14ac:dyDescent="0.25">
      <c r="A747" s="37"/>
      <c r="I747" s="35"/>
      <c r="J747" s="35"/>
      <c r="K747" s="35"/>
      <c r="L747" s="35"/>
    </row>
    <row r="748" spans="1:12" ht="12.5" x14ac:dyDescent="0.25">
      <c r="A748" s="37"/>
      <c r="I748" s="35"/>
      <c r="J748" s="35"/>
      <c r="K748" s="35"/>
      <c r="L748" s="35"/>
    </row>
    <row r="749" spans="1:12" ht="12.5" x14ac:dyDescent="0.25">
      <c r="A749" s="37"/>
      <c r="I749" s="35"/>
      <c r="J749" s="35"/>
      <c r="K749" s="35"/>
      <c r="L749" s="35"/>
    </row>
    <row r="750" spans="1:12" ht="12.5" x14ac:dyDescent="0.25">
      <c r="A750" s="37"/>
      <c r="I750" s="35"/>
      <c r="J750" s="35"/>
      <c r="K750" s="35"/>
      <c r="L750" s="35"/>
    </row>
    <row r="751" spans="1:12" ht="12.5" x14ac:dyDescent="0.25">
      <c r="A751" s="37"/>
      <c r="I751" s="35"/>
      <c r="J751" s="35"/>
      <c r="K751" s="35"/>
      <c r="L751" s="35"/>
    </row>
    <row r="752" spans="1:12" ht="12.5" x14ac:dyDescent="0.25">
      <c r="A752" s="37"/>
      <c r="I752" s="35"/>
      <c r="J752" s="35"/>
      <c r="K752" s="35"/>
      <c r="L752" s="35"/>
    </row>
    <row r="753" spans="1:12" ht="12.5" x14ac:dyDescent="0.25">
      <c r="A753" s="37"/>
      <c r="I753" s="35"/>
      <c r="J753" s="35"/>
      <c r="K753" s="35"/>
      <c r="L753" s="35"/>
    </row>
    <row r="754" spans="1:12" ht="12.5" x14ac:dyDescent="0.25">
      <c r="A754" s="37"/>
      <c r="I754" s="35"/>
      <c r="J754" s="35"/>
      <c r="K754" s="35"/>
      <c r="L754" s="35"/>
    </row>
    <row r="755" spans="1:12" ht="12.5" x14ac:dyDescent="0.25">
      <c r="A755" s="37"/>
      <c r="I755" s="35"/>
      <c r="J755" s="35"/>
      <c r="K755" s="35"/>
      <c r="L755" s="35"/>
    </row>
    <row r="756" spans="1:12" ht="12.5" x14ac:dyDescent="0.25">
      <c r="A756" s="37"/>
      <c r="I756" s="35"/>
      <c r="J756" s="35"/>
      <c r="K756" s="35"/>
      <c r="L756" s="35"/>
    </row>
    <row r="757" spans="1:12" ht="12.5" x14ac:dyDescent="0.25">
      <c r="A757" s="37"/>
      <c r="I757" s="35"/>
      <c r="J757" s="35"/>
      <c r="K757" s="35"/>
      <c r="L757" s="35"/>
    </row>
    <row r="758" spans="1:12" ht="12.5" x14ac:dyDescent="0.25">
      <c r="A758" s="37"/>
      <c r="I758" s="35"/>
      <c r="J758" s="35"/>
      <c r="K758" s="35"/>
      <c r="L758" s="35"/>
    </row>
    <row r="759" spans="1:12" ht="12.5" x14ac:dyDescent="0.25">
      <c r="A759" s="37"/>
      <c r="I759" s="35"/>
      <c r="J759" s="35"/>
      <c r="K759" s="35"/>
      <c r="L759" s="35"/>
    </row>
    <row r="760" spans="1:12" ht="12.5" x14ac:dyDescent="0.25">
      <c r="A760" s="37"/>
      <c r="I760" s="35"/>
      <c r="J760" s="35"/>
      <c r="K760" s="35"/>
      <c r="L760" s="35"/>
    </row>
    <row r="761" spans="1:12" ht="12.5" x14ac:dyDescent="0.25">
      <c r="A761" s="37"/>
      <c r="I761" s="35"/>
      <c r="J761" s="35"/>
      <c r="K761" s="35"/>
      <c r="L761" s="35"/>
    </row>
    <row r="762" spans="1:12" ht="12.5" x14ac:dyDescent="0.25">
      <c r="A762" s="37"/>
      <c r="I762" s="35"/>
      <c r="J762" s="35"/>
      <c r="K762" s="35"/>
      <c r="L762" s="35"/>
    </row>
    <row r="763" spans="1:12" ht="12.5" x14ac:dyDescent="0.25">
      <c r="A763" s="37"/>
      <c r="I763" s="35"/>
      <c r="J763" s="35"/>
      <c r="K763" s="35"/>
      <c r="L763" s="35"/>
    </row>
    <row r="764" spans="1:12" ht="12.5" x14ac:dyDescent="0.25">
      <c r="A764" s="37"/>
      <c r="I764" s="35"/>
      <c r="J764" s="35"/>
      <c r="K764" s="35"/>
      <c r="L764" s="35"/>
    </row>
    <row r="765" spans="1:12" ht="12.5" x14ac:dyDescent="0.25">
      <c r="A765" s="37"/>
      <c r="I765" s="35"/>
      <c r="J765" s="35"/>
      <c r="K765" s="35"/>
      <c r="L765" s="35"/>
    </row>
    <row r="766" spans="1:12" ht="12.5" x14ac:dyDescent="0.25">
      <c r="A766" s="37"/>
      <c r="I766" s="35"/>
      <c r="J766" s="35"/>
      <c r="K766" s="35"/>
      <c r="L766" s="35"/>
    </row>
    <row r="767" spans="1:12" ht="12.5" x14ac:dyDescent="0.25">
      <c r="A767" s="37"/>
      <c r="I767" s="35"/>
      <c r="J767" s="35"/>
      <c r="K767" s="35"/>
      <c r="L767" s="35"/>
    </row>
    <row r="768" spans="1:12" ht="12.5" x14ac:dyDescent="0.25">
      <c r="A768" s="37"/>
      <c r="I768" s="35"/>
      <c r="J768" s="35"/>
      <c r="K768" s="35"/>
      <c r="L768" s="35"/>
    </row>
    <row r="769" spans="1:12" ht="12.5" x14ac:dyDescent="0.25">
      <c r="A769" s="37"/>
      <c r="I769" s="35"/>
      <c r="J769" s="35"/>
      <c r="K769" s="35"/>
      <c r="L769" s="35"/>
    </row>
    <row r="770" spans="1:12" ht="12.5" x14ac:dyDescent="0.25">
      <c r="A770" s="37"/>
      <c r="I770" s="35"/>
      <c r="J770" s="35"/>
      <c r="K770" s="35"/>
      <c r="L770" s="35"/>
    </row>
    <row r="771" spans="1:12" ht="12.5" x14ac:dyDescent="0.25">
      <c r="A771" s="37"/>
      <c r="I771" s="35"/>
      <c r="J771" s="35"/>
      <c r="K771" s="35"/>
      <c r="L771" s="35"/>
    </row>
    <row r="772" spans="1:12" ht="12.5" x14ac:dyDescent="0.25">
      <c r="A772" s="37"/>
      <c r="I772" s="35"/>
      <c r="J772" s="35"/>
      <c r="K772" s="35"/>
      <c r="L772" s="35"/>
    </row>
    <row r="773" spans="1:12" ht="12.5" x14ac:dyDescent="0.25">
      <c r="A773" s="37"/>
      <c r="I773" s="35"/>
      <c r="J773" s="35"/>
      <c r="K773" s="35"/>
      <c r="L773" s="35"/>
    </row>
    <row r="774" spans="1:12" ht="12.5" x14ac:dyDescent="0.25">
      <c r="A774" s="37"/>
      <c r="I774" s="35"/>
      <c r="J774" s="35"/>
      <c r="K774" s="35"/>
      <c r="L774" s="35"/>
    </row>
    <row r="775" spans="1:12" ht="12.5" x14ac:dyDescent="0.25">
      <c r="A775" s="37"/>
      <c r="I775" s="35"/>
      <c r="J775" s="35"/>
      <c r="K775" s="35"/>
      <c r="L775" s="35"/>
    </row>
    <row r="776" spans="1:12" ht="12.5" x14ac:dyDescent="0.25">
      <c r="A776" s="37"/>
      <c r="I776" s="35"/>
      <c r="J776" s="35"/>
      <c r="K776" s="35"/>
      <c r="L776" s="35"/>
    </row>
    <row r="777" spans="1:12" ht="12.5" x14ac:dyDescent="0.25">
      <c r="A777" s="37"/>
      <c r="I777" s="35"/>
      <c r="J777" s="35"/>
      <c r="K777" s="35"/>
      <c r="L777" s="35"/>
    </row>
    <row r="778" spans="1:12" ht="12.5" x14ac:dyDescent="0.25">
      <c r="A778" s="37"/>
      <c r="I778" s="35"/>
      <c r="J778" s="35"/>
      <c r="K778" s="35"/>
      <c r="L778" s="35"/>
    </row>
    <row r="779" spans="1:12" ht="12.5" x14ac:dyDescent="0.25">
      <c r="A779" s="37"/>
      <c r="I779" s="35"/>
      <c r="J779" s="35"/>
      <c r="K779" s="35"/>
      <c r="L779" s="35"/>
    </row>
    <row r="780" spans="1:12" ht="12.5" x14ac:dyDescent="0.25">
      <c r="A780" s="37"/>
      <c r="I780" s="35"/>
      <c r="J780" s="35"/>
      <c r="K780" s="35"/>
      <c r="L780" s="35"/>
    </row>
    <row r="781" spans="1:12" ht="12.5" x14ac:dyDescent="0.25">
      <c r="A781" s="37"/>
      <c r="I781" s="35"/>
      <c r="J781" s="35"/>
      <c r="K781" s="35"/>
      <c r="L781" s="35"/>
    </row>
    <row r="782" spans="1:12" ht="12.5" x14ac:dyDescent="0.25">
      <c r="A782" s="37"/>
      <c r="I782" s="35"/>
      <c r="J782" s="35"/>
      <c r="K782" s="35"/>
      <c r="L782" s="35"/>
    </row>
    <row r="783" spans="1:12" ht="12.5" x14ac:dyDescent="0.25">
      <c r="A783" s="37"/>
      <c r="I783" s="35"/>
      <c r="J783" s="35"/>
      <c r="K783" s="35"/>
      <c r="L783" s="35"/>
    </row>
    <row r="784" spans="1:12" ht="12.5" x14ac:dyDescent="0.25">
      <c r="A784" s="37"/>
      <c r="I784" s="35"/>
      <c r="J784" s="35"/>
      <c r="K784" s="35"/>
      <c r="L784" s="35"/>
    </row>
    <row r="785" spans="1:12" ht="12.5" x14ac:dyDescent="0.25">
      <c r="A785" s="37"/>
      <c r="I785" s="35"/>
      <c r="J785" s="35"/>
      <c r="K785" s="35"/>
      <c r="L785" s="35"/>
    </row>
    <row r="786" spans="1:12" ht="12.5" x14ac:dyDescent="0.25">
      <c r="A786" s="37"/>
      <c r="I786" s="35"/>
      <c r="J786" s="35"/>
      <c r="K786" s="35"/>
      <c r="L786" s="35"/>
    </row>
    <row r="787" spans="1:12" ht="12.5" x14ac:dyDescent="0.25">
      <c r="A787" s="37"/>
      <c r="I787" s="35"/>
      <c r="J787" s="35"/>
      <c r="K787" s="35"/>
      <c r="L787" s="35"/>
    </row>
    <row r="788" spans="1:12" ht="12.5" x14ac:dyDescent="0.25">
      <c r="A788" s="37"/>
      <c r="I788" s="35"/>
      <c r="J788" s="35"/>
      <c r="K788" s="35"/>
      <c r="L788" s="35"/>
    </row>
    <row r="789" spans="1:12" ht="12.5" x14ac:dyDescent="0.25">
      <c r="A789" s="37"/>
      <c r="I789" s="35"/>
      <c r="J789" s="35"/>
      <c r="K789" s="35"/>
      <c r="L789" s="35"/>
    </row>
    <row r="790" spans="1:12" ht="12.5" x14ac:dyDescent="0.25">
      <c r="A790" s="37"/>
      <c r="I790" s="35"/>
      <c r="J790" s="35"/>
      <c r="K790" s="35"/>
      <c r="L790" s="35"/>
    </row>
    <row r="791" spans="1:12" ht="12.5" x14ac:dyDescent="0.25">
      <c r="A791" s="37"/>
      <c r="I791" s="35"/>
      <c r="J791" s="35"/>
      <c r="K791" s="35"/>
      <c r="L791" s="35"/>
    </row>
    <row r="792" spans="1:12" ht="12.5" x14ac:dyDescent="0.25">
      <c r="A792" s="37"/>
      <c r="I792" s="35"/>
      <c r="J792" s="35"/>
      <c r="K792" s="35"/>
      <c r="L792" s="35"/>
    </row>
    <row r="793" spans="1:12" ht="12.5" x14ac:dyDescent="0.25">
      <c r="A793" s="37"/>
      <c r="I793" s="35"/>
      <c r="J793" s="35"/>
      <c r="K793" s="35"/>
      <c r="L793" s="35"/>
    </row>
    <row r="794" spans="1:12" ht="12.5" x14ac:dyDescent="0.25">
      <c r="A794" s="37"/>
      <c r="I794" s="35"/>
      <c r="J794" s="35"/>
      <c r="K794" s="35"/>
      <c r="L794" s="35"/>
    </row>
    <row r="795" spans="1:12" ht="12.5" x14ac:dyDescent="0.25">
      <c r="A795" s="37"/>
      <c r="I795" s="35"/>
      <c r="J795" s="35"/>
      <c r="K795" s="35"/>
      <c r="L795" s="35"/>
    </row>
    <row r="796" spans="1:12" ht="12.5" x14ac:dyDescent="0.25">
      <c r="A796" s="37"/>
      <c r="I796" s="35"/>
      <c r="J796" s="35"/>
      <c r="K796" s="35"/>
      <c r="L796" s="35"/>
    </row>
    <row r="797" spans="1:12" ht="12.5" x14ac:dyDescent="0.25">
      <c r="A797" s="37"/>
      <c r="I797" s="35"/>
      <c r="J797" s="35"/>
      <c r="K797" s="35"/>
      <c r="L797" s="35"/>
    </row>
    <row r="798" spans="1:12" ht="12.5" x14ac:dyDescent="0.25">
      <c r="A798" s="37"/>
      <c r="I798" s="35"/>
      <c r="J798" s="35"/>
      <c r="K798" s="35"/>
      <c r="L798" s="35"/>
    </row>
    <row r="799" spans="1:12" ht="12.5" x14ac:dyDescent="0.25">
      <c r="A799" s="37"/>
      <c r="I799" s="35"/>
      <c r="J799" s="35"/>
      <c r="K799" s="35"/>
      <c r="L799" s="35"/>
    </row>
    <row r="800" spans="1:12" ht="12.5" x14ac:dyDescent="0.25">
      <c r="A800" s="37"/>
      <c r="I800" s="35"/>
      <c r="J800" s="35"/>
      <c r="K800" s="35"/>
      <c r="L800" s="35"/>
    </row>
    <row r="801" spans="1:12" ht="12.5" x14ac:dyDescent="0.25">
      <c r="A801" s="37"/>
      <c r="I801" s="35"/>
      <c r="J801" s="35"/>
      <c r="K801" s="35"/>
      <c r="L801" s="35"/>
    </row>
    <row r="802" spans="1:12" ht="12.5" x14ac:dyDescent="0.25">
      <c r="A802" s="37"/>
      <c r="I802" s="35"/>
      <c r="J802" s="35"/>
      <c r="K802" s="35"/>
      <c r="L802" s="35"/>
    </row>
    <row r="803" spans="1:12" ht="12.5" x14ac:dyDescent="0.25">
      <c r="A803" s="37"/>
      <c r="I803" s="35"/>
      <c r="J803" s="35"/>
      <c r="K803" s="35"/>
      <c r="L803" s="35"/>
    </row>
    <row r="804" spans="1:12" ht="12.5" x14ac:dyDescent="0.25">
      <c r="A804" s="37"/>
      <c r="I804" s="35"/>
      <c r="J804" s="35"/>
      <c r="K804" s="35"/>
      <c r="L804" s="35"/>
    </row>
    <row r="805" spans="1:12" ht="12.5" x14ac:dyDescent="0.25">
      <c r="A805" s="37"/>
      <c r="I805" s="35"/>
      <c r="J805" s="35"/>
      <c r="K805" s="35"/>
      <c r="L805" s="35"/>
    </row>
    <row r="806" spans="1:12" ht="12.5" x14ac:dyDescent="0.25">
      <c r="A806" s="37"/>
      <c r="I806" s="35"/>
      <c r="J806" s="35"/>
      <c r="K806" s="35"/>
      <c r="L806" s="35"/>
    </row>
    <row r="807" spans="1:12" ht="12.5" x14ac:dyDescent="0.25">
      <c r="A807" s="37"/>
      <c r="I807" s="35"/>
      <c r="J807" s="35"/>
      <c r="K807" s="35"/>
      <c r="L807" s="35"/>
    </row>
    <row r="808" spans="1:12" ht="12.5" x14ac:dyDescent="0.25">
      <c r="A808" s="37"/>
      <c r="I808" s="35"/>
      <c r="J808" s="35"/>
      <c r="K808" s="35"/>
      <c r="L808" s="35"/>
    </row>
    <row r="809" spans="1:12" ht="12.5" x14ac:dyDescent="0.25">
      <c r="A809" s="37"/>
      <c r="I809" s="35"/>
      <c r="J809" s="35"/>
      <c r="K809" s="35"/>
      <c r="L809" s="35"/>
    </row>
    <row r="810" spans="1:12" ht="12.5" x14ac:dyDescent="0.25">
      <c r="A810" s="37"/>
      <c r="I810" s="35"/>
      <c r="J810" s="35"/>
      <c r="K810" s="35"/>
      <c r="L810" s="35"/>
    </row>
    <row r="811" spans="1:12" ht="12.5" x14ac:dyDescent="0.25">
      <c r="A811" s="37"/>
      <c r="I811" s="35"/>
      <c r="J811" s="35"/>
      <c r="K811" s="35"/>
      <c r="L811" s="35"/>
    </row>
    <row r="812" spans="1:12" ht="12.5" x14ac:dyDescent="0.25">
      <c r="A812" s="37"/>
      <c r="I812" s="35"/>
      <c r="J812" s="35"/>
      <c r="K812" s="35"/>
      <c r="L812" s="35"/>
    </row>
    <row r="813" spans="1:12" ht="12.5" x14ac:dyDescent="0.25">
      <c r="A813" s="37"/>
      <c r="I813" s="35"/>
      <c r="J813" s="35"/>
      <c r="K813" s="35"/>
      <c r="L813" s="35"/>
    </row>
    <row r="814" spans="1:12" ht="12.5" x14ac:dyDescent="0.25">
      <c r="A814" s="37"/>
      <c r="I814" s="35"/>
      <c r="J814" s="35"/>
      <c r="K814" s="35"/>
      <c r="L814" s="35"/>
    </row>
    <row r="815" spans="1:12" ht="12.5" x14ac:dyDescent="0.25">
      <c r="A815" s="37"/>
      <c r="I815" s="35"/>
      <c r="J815" s="35"/>
      <c r="K815" s="35"/>
      <c r="L815" s="35"/>
    </row>
    <row r="816" spans="1:12" ht="12.5" x14ac:dyDescent="0.25">
      <c r="A816" s="37"/>
      <c r="I816" s="35"/>
      <c r="J816" s="35"/>
      <c r="K816" s="35"/>
      <c r="L816" s="35"/>
    </row>
    <row r="817" spans="1:12" ht="12.5" x14ac:dyDescent="0.25">
      <c r="A817" s="37"/>
      <c r="I817" s="35"/>
      <c r="J817" s="35"/>
      <c r="K817" s="35"/>
      <c r="L817" s="35"/>
    </row>
    <row r="818" spans="1:12" ht="12.5" x14ac:dyDescent="0.25">
      <c r="A818" s="37"/>
      <c r="I818" s="35"/>
      <c r="J818" s="35"/>
      <c r="K818" s="35"/>
      <c r="L818" s="35"/>
    </row>
    <row r="819" spans="1:12" ht="12.5" x14ac:dyDescent="0.25">
      <c r="A819" s="37"/>
      <c r="I819" s="35"/>
      <c r="J819" s="35"/>
      <c r="K819" s="35"/>
      <c r="L819" s="35"/>
    </row>
    <row r="820" spans="1:12" ht="12.5" x14ac:dyDescent="0.25">
      <c r="A820" s="37"/>
      <c r="I820" s="35"/>
      <c r="J820" s="35"/>
      <c r="K820" s="35"/>
      <c r="L820" s="35"/>
    </row>
    <row r="821" spans="1:12" ht="12.5" x14ac:dyDescent="0.25">
      <c r="A821" s="37"/>
      <c r="I821" s="35"/>
      <c r="J821" s="35"/>
      <c r="K821" s="35"/>
      <c r="L821" s="35"/>
    </row>
    <row r="822" spans="1:12" ht="12.5" x14ac:dyDescent="0.25">
      <c r="A822" s="37"/>
      <c r="I822" s="35"/>
      <c r="J822" s="35"/>
      <c r="K822" s="35"/>
      <c r="L822" s="35"/>
    </row>
    <row r="823" spans="1:12" ht="12.5" x14ac:dyDescent="0.25">
      <c r="A823" s="37"/>
      <c r="I823" s="35"/>
      <c r="J823" s="35"/>
      <c r="K823" s="35"/>
      <c r="L823" s="35"/>
    </row>
    <row r="824" spans="1:12" ht="12.5" x14ac:dyDescent="0.25">
      <c r="A824" s="37"/>
      <c r="I824" s="35"/>
      <c r="J824" s="35"/>
      <c r="K824" s="35"/>
      <c r="L824" s="35"/>
    </row>
    <row r="825" spans="1:12" ht="12.5" x14ac:dyDescent="0.25">
      <c r="A825" s="37"/>
      <c r="I825" s="35"/>
      <c r="J825" s="35"/>
      <c r="K825" s="35"/>
      <c r="L825" s="35"/>
    </row>
    <row r="826" spans="1:12" ht="12.5" x14ac:dyDescent="0.25">
      <c r="A826" s="37"/>
      <c r="I826" s="35"/>
      <c r="J826" s="35"/>
      <c r="K826" s="35"/>
      <c r="L826" s="35"/>
    </row>
    <row r="827" spans="1:12" ht="12.5" x14ac:dyDescent="0.25">
      <c r="A827" s="37"/>
      <c r="I827" s="35"/>
      <c r="J827" s="35"/>
      <c r="K827" s="35"/>
      <c r="L827" s="35"/>
    </row>
    <row r="828" spans="1:12" ht="12.5" x14ac:dyDescent="0.25">
      <c r="A828" s="37"/>
      <c r="I828" s="35"/>
      <c r="J828" s="35"/>
      <c r="K828" s="35"/>
      <c r="L828" s="35"/>
    </row>
    <row r="829" spans="1:12" ht="12.5" x14ac:dyDescent="0.25">
      <c r="A829" s="37"/>
      <c r="I829" s="35"/>
      <c r="J829" s="35"/>
      <c r="K829" s="35"/>
      <c r="L829" s="35"/>
    </row>
    <row r="830" spans="1:12" ht="12.5" x14ac:dyDescent="0.25">
      <c r="A830" s="37"/>
      <c r="I830" s="35"/>
      <c r="J830" s="35"/>
      <c r="K830" s="35"/>
      <c r="L830" s="35"/>
    </row>
    <row r="831" spans="1:12" ht="12.5" x14ac:dyDescent="0.25">
      <c r="A831" s="37"/>
      <c r="I831" s="35"/>
      <c r="J831" s="35"/>
      <c r="K831" s="35"/>
      <c r="L831" s="35"/>
    </row>
    <row r="832" spans="1:12" ht="12.5" x14ac:dyDescent="0.25">
      <c r="A832" s="37"/>
      <c r="I832" s="35"/>
      <c r="J832" s="35"/>
      <c r="K832" s="35"/>
      <c r="L832" s="35"/>
    </row>
    <row r="833" spans="1:12" ht="12.5" x14ac:dyDescent="0.25">
      <c r="A833" s="37"/>
      <c r="I833" s="35"/>
      <c r="J833" s="35"/>
      <c r="K833" s="35"/>
      <c r="L833" s="35"/>
    </row>
    <row r="834" spans="1:12" ht="12.5" x14ac:dyDescent="0.25">
      <c r="A834" s="37"/>
      <c r="I834" s="35"/>
      <c r="J834" s="35"/>
      <c r="K834" s="35"/>
      <c r="L834" s="35"/>
    </row>
    <row r="835" spans="1:12" ht="12.5" x14ac:dyDescent="0.25">
      <c r="A835" s="37"/>
      <c r="I835" s="35"/>
      <c r="J835" s="35"/>
      <c r="K835" s="35"/>
      <c r="L835" s="35"/>
    </row>
    <row r="836" spans="1:12" ht="12.5" x14ac:dyDescent="0.25">
      <c r="A836" s="37"/>
      <c r="I836" s="35"/>
      <c r="J836" s="35"/>
      <c r="K836" s="35"/>
      <c r="L836" s="35"/>
    </row>
    <row r="837" spans="1:12" ht="12.5" x14ac:dyDescent="0.25">
      <c r="A837" s="37"/>
      <c r="I837" s="35"/>
      <c r="J837" s="35"/>
      <c r="K837" s="35"/>
      <c r="L837" s="35"/>
    </row>
    <row r="838" spans="1:12" ht="12.5" x14ac:dyDescent="0.25">
      <c r="A838" s="37"/>
      <c r="I838" s="35"/>
      <c r="J838" s="35"/>
      <c r="K838" s="35"/>
      <c r="L838" s="35"/>
    </row>
    <row r="839" spans="1:12" ht="12.5" x14ac:dyDescent="0.25">
      <c r="A839" s="37"/>
      <c r="I839" s="35"/>
      <c r="J839" s="35"/>
      <c r="K839" s="35"/>
      <c r="L839" s="35"/>
    </row>
    <row r="840" spans="1:12" ht="12.5" x14ac:dyDescent="0.25">
      <c r="A840" s="37"/>
      <c r="I840" s="35"/>
      <c r="J840" s="35"/>
      <c r="K840" s="35"/>
      <c r="L840" s="35"/>
    </row>
    <row r="841" spans="1:12" ht="12.5" x14ac:dyDescent="0.25">
      <c r="A841" s="37"/>
      <c r="I841" s="35"/>
      <c r="J841" s="35"/>
      <c r="K841" s="35"/>
      <c r="L841" s="35"/>
    </row>
    <row r="842" spans="1:12" ht="12.5" x14ac:dyDescent="0.25">
      <c r="A842" s="37"/>
      <c r="I842" s="35"/>
      <c r="J842" s="35"/>
      <c r="K842" s="35"/>
      <c r="L842" s="35"/>
    </row>
    <row r="843" spans="1:12" ht="12.5" x14ac:dyDescent="0.25">
      <c r="A843" s="37"/>
      <c r="I843" s="35"/>
      <c r="J843" s="35"/>
      <c r="K843" s="35"/>
      <c r="L843" s="35"/>
    </row>
    <row r="844" spans="1:12" ht="12.5" x14ac:dyDescent="0.25">
      <c r="A844" s="37"/>
      <c r="I844" s="35"/>
      <c r="J844" s="35"/>
      <c r="K844" s="35"/>
      <c r="L844" s="35"/>
    </row>
    <row r="845" spans="1:12" ht="12.5" x14ac:dyDescent="0.25">
      <c r="A845" s="37"/>
      <c r="I845" s="35"/>
      <c r="J845" s="35"/>
      <c r="K845" s="35"/>
      <c r="L845" s="35"/>
    </row>
    <row r="846" spans="1:12" ht="12.5" x14ac:dyDescent="0.25">
      <c r="A846" s="37"/>
      <c r="I846" s="35"/>
      <c r="J846" s="35"/>
      <c r="K846" s="35"/>
      <c r="L846" s="35"/>
    </row>
    <row r="847" spans="1:12" ht="12.5" x14ac:dyDescent="0.25">
      <c r="A847" s="37"/>
      <c r="I847" s="35"/>
      <c r="J847" s="35"/>
      <c r="K847" s="35"/>
      <c r="L847" s="35"/>
    </row>
    <row r="848" spans="1:12" ht="12.5" x14ac:dyDescent="0.25">
      <c r="A848" s="37"/>
      <c r="I848" s="35"/>
      <c r="J848" s="35"/>
      <c r="K848" s="35"/>
      <c r="L848" s="35"/>
    </row>
    <row r="849" spans="1:12" ht="12.5" x14ac:dyDescent="0.25">
      <c r="A849" s="37"/>
      <c r="I849" s="35"/>
      <c r="J849" s="35"/>
      <c r="K849" s="35"/>
      <c r="L849" s="35"/>
    </row>
    <row r="850" spans="1:12" ht="12.5" x14ac:dyDescent="0.25">
      <c r="A850" s="37"/>
      <c r="I850" s="35"/>
      <c r="J850" s="35"/>
      <c r="K850" s="35"/>
      <c r="L850" s="35"/>
    </row>
    <row r="851" spans="1:12" ht="12.5" x14ac:dyDescent="0.25">
      <c r="A851" s="37"/>
      <c r="I851" s="35"/>
      <c r="J851" s="35"/>
      <c r="K851" s="35"/>
      <c r="L851" s="35"/>
    </row>
    <row r="852" spans="1:12" ht="12.5" x14ac:dyDescent="0.25">
      <c r="A852" s="37"/>
      <c r="I852" s="35"/>
      <c r="J852" s="35"/>
      <c r="K852" s="35"/>
      <c r="L852" s="35"/>
    </row>
    <row r="853" spans="1:12" ht="12.5" x14ac:dyDescent="0.25">
      <c r="A853" s="37"/>
      <c r="I853" s="35"/>
      <c r="J853" s="35"/>
      <c r="K853" s="35"/>
      <c r="L853" s="35"/>
    </row>
    <row r="854" spans="1:12" ht="12.5" x14ac:dyDescent="0.25">
      <c r="A854" s="37"/>
      <c r="I854" s="35"/>
      <c r="J854" s="35"/>
      <c r="K854" s="35"/>
      <c r="L854" s="35"/>
    </row>
    <row r="855" spans="1:12" ht="12.5" x14ac:dyDescent="0.25">
      <c r="A855" s="37"/>
      <c r="I855" s="35"/>
      <c r="J855" s="35"/>
      <c r="K855" s="35"/>
      <c r="L855" s="35"/>
    </row>
    <row r="856" spans="1:12" ht="12.5" x14ac:dyDescent="0.25">
      <c r="A856" s="37"/>
      <c r="I856" s="35"/>
      <c r="J856" s="35"/>
      <c r="K856" s="35"/>
      <c r="L856" s="35"/>
    </row>
    <row r="857" spans="1:12" ht="12.5" x14ac:dyDescent="0.25">
      <c r="A857" s="37"/>
      <c r="I857" s="35"/>
      <c r="J857" s="35"/>
      <c r="K857" s="35"/>
      <c r="L857" s="35"/>
    </row>
    <row r="858" spans="1:12" ht="12.5" x14ac:dyDescent="0.25">
      <c r="A858" s="37"/>
      <c r="I858" s="35"/>
      <c r="J858" s="35"/>
      <c r="K858" s="35"/>
      <c r="L858" s="35"/>
    </row>
    <row r="859" spans="1:12" ht="12.5" x14ac:dyDescent="0.25">
      <c r="A859" s="37"/>
      <c r="I859" s="35"/>
      <c r="J859" s="35"/>
      <c r="K859" s="35"/>
      <c r="L859" s="35"/>
    </row>
    <row r="860" spans="1:12" ht="12.5" x14ac:dyDescent="0.25">
      <c r="A860" s="37"/>
      <c r="I860" s="35"/>
      <c r="J860" s="35"/>
      <c r="K860" s="35"/>
      <c r="L860" s="35"/>
    </row>
    <row r="861" spans="1:12" ht="12.5" x14ac:dyDescent="0.25">
      <c r="A861" s="37"/>
      <c r="I861" s="35"/>
      <c r="J861" s="35"/>
      <c r="K861" s="35"/>
      <c r="L861" s="35"/>
    </row>
    <row r="862" spans="1:12" ht="12.5" x14ac:dyDescent="0.25">
      <c r="A862" s="37"/>
      <c r="I862" s="35"/>
      <c r="J862" s="35"/>
      <c r="K862" s="35"/>
      <c r="L862" s="35"/>
    </row>
    <row r="863" spans="1:12" ht="12.5" x14ac:dyDescent="0.25">
      <c r="A863" s="37"/>
      <c r="I863" s="35"/>
      <c r="J863" s="35"/>
      <c r="K863" s="35"/>
      <c r="L863" s="35"/>
    </row>
    <row r="864" spans="1:12" ht="12.5" x14ac:dyDescent="0.25">
      <c r="A864" s="37"/>
      <c r="I864" s="35"/>
      <c r="J864" s="35"/>
      <c r="K864" s="35"/>
      <c r="L864" s="35"/>
    </row>
    <row r="865" spans="1:12" ht="12.5" x14ac:dyDescent="0.25">
      <c r="A865" s="37"/>
      <c r="I865" s="35"/>
      <c r="J865" s="35"/>
      <c r="K865" s="35"/>
      <c r="L865" s="35"/>
    </row>
    <row r="866" spans="1:12" ht="12.5" x14ac:dyDescent="0.25">
      <c r="A866" s="37"/>
      <c r="I866" s="35"/>
      <c r="J866" s="35"/>
      <c r="K866" s="35"/>
      <c r="L866" s="35"/>
    </row>
    <row r="867" spans="1:12" ht="12.5" x14ac:dyDescent="0.25">
      <c r="A867" s="37"/>
      <c r="I867" s="35"/>
      <c r="J867" s="35"/>
      <c r="K867" s="35"/>
      <c r="L867" s="35"/>
    </row>
    <row r="868" spans="1:12" ht="12.5" x14ac:dyDescent="0.25">
      <c r="A868" s="37"/>
      <c r="I868" s="35"/>
      <c r="J868" s="35"/>
      <c r="K868" s="35"/>
      <c r="L868" s="35"/>
    </row>
    <row r="869" spans="1:12" ht="12.5" x14ac:dyDescent="0.25">
      <c r="A869" s="37"/>
      <c r="I869" s="35"/>
      <c r="J869" s="35"/>
      <c r="K869" s="35"/>
      <c r="L869" s="35"/>
    </row>
    <row r="870" spans="1:12" ht="12.5" x14ac:dyDescent="0.25">
      <c r="A870" s="37"/>
      <c r="I870" s="35"/>
      <c r="J870" s="35"/>
      <c r="K870" s="35"/>
      <c r="L870" s="35"/>
    </row>
    <row r="871" spans="1:12" ht="12.5" x14ac:dyDescent="0.25">
      <c r="A871" s="37"/>
      <c r="I871" s="35"/>
      <c r="J871" s="35"/>
      <c r="K871" s="35"/>
      <c r="L871" s="35"/>
    </row>
    <row r="872" spans="1:12" ht="12.5" x14ac:dyDescent="0.25">
      <c r="A872" s="37"/>
      <c r="I872" s="35"/>
      <c r="J872" s="35"/>
      <c r="K872" s="35"/>
      <c r="L872" s="35"/>
    </row>
    <row r="873" spans="1:12" ht="12.5" x14ac:dyDescent="0.25">
      <c r="A873" s="37"/>
      <c r="I873" s="35"/>
      <c r="J873" s="35"/>
      <c r="K873" s="35"/>
      <c r="L873" s="35"/>
    </row>
    <row r="874" spans="1:12" ht="12.5" x14ac:dyDescent="0.25">
      <c r="A874" s="37"/>
      <c r="I874" s="35"/>
      <c r="J874" s="35"/>
      <c r="K874" s="35"/>
      <c r="L874" s="35"/>
    </row>
    <row r="875" spans="1:12" ht="12.5" x14ac:dyDescent="0.25">
      <c r="A875" s="37"/>
      <c r="I875" s="35"/>
      <c r="J875" s="35"/>
      <c r="K875" s="35"/>
      <c r="L875" s="35"/>
    </row>
    <row r="876" spans="1:12" ht="12.5" x14ac:dyDescent="0.25">
      <c r="A876" s="37"/>
      <c r="I876" s="35"/>
      <c r="J876" s="35"/>
      <c r="K876" s="35"/>
      <c r="L876" s="35"/>
    </row>
    <row r="877" spans="1:12" ht="12.5" x14ac:dyDescent="0.25">
      <c r="A877" s="37"/>
      <c r="I877" s="35"/>
      <c r="J877" s="35"/>
      <c r="K877" s="35"/>
      <c r="L877" s="35"/>
    </row>
    <row r="878" spans="1:12" ht="12.5" x14ac:dyDescent="0.25">
      <c r="A878" s="37"/>
      <c r="I878" s="35"/>
      <c r="J878" s="35"/>
      <c r="K878" s="35"/>
      <c r="L878" s="35"/>
    </row>
    <row r="879" spans="1:12" ht="12.5" x14ac:dyDescent="0.25">
      <c r="A879" s="37"/>
      <c r="I879" s="35"/>
      <c r="J879" s="35"/>
      <c r="K879" s="35"/>
      <c r="L879" s="35"/>
    </row>
    <row r="880" spans="1:12" ht="12.5" x14ac:dyDescent="0.25">
      <c r="A880" s="37"/>
      <c r="I880" s="35"/>
      <c r="J880" s="35"/>
      <c r="K880" s="35"/>
      <c r="L880" s="35"/>
    </row>
    <row r="881" spans="1:12" ht="12.5" x14ac:dyDescent="0.25">
      <c r="A881" s="37"/>
      <c r="I881" s="35"/>
      <c r="J881" s="35"/>
      <c r="K881" s="35"/>
      <c r="L881" s="35"/>
    </row>
    <row r="882" spans="1:12" ht="12.5" x14ac:dyDescent="0.25">
      <c r="A882" s="37"/>
      <c r="I882" s="35"/>
      <c r="J882" s="35"/>
      <c r="K882" s="35"/>
      <c r="L882" s="35"/>
    </row>
    <row r="883" spans="1:12" ht="12.5" x14ac:dyDescent="0.25">
      <c r="A883" s="37"/>
      <c r="I883" s="35"/>
      <c r="J883" s="35"/>
      <c r="K883" s="35"/>
      <c r="L883" s="35"/>
    </row>
    <row r="884" spans="1:12" ht="12.5" x14ac:dyDescent="0.25">
      <c r="A884" s="37"/>
      <c r="I884" s="35"/>
      <c r="J884" s="35"/>
      <c r="K884" s="35"/>
      <c r="L884" s="35"/>
    </row>
    <row r="885" spans="1:12" ht="12.5" x14ac:dyDescent="0.25">
      <c r="A885" s="37"/>
      <c r="I885" s="35"/>
      <c r="J885" s="35"/>
      <c r="K885" s="35"/>
      <c r="L885" s="35"/>
    </row>
    <row r="886" spans="1:12" ht="12.5" x14ac:dyDescent="0.25">
      <c r="A886" s="37"/>
      <c r="I886" s="35"/>
      <c r="J886" s="35"/>
      <c r="K886" s="35"/>
      <c r="L886" s="35"/>
    </row>
    <row r="887" spans="1:12" ht="12.5" x14ac:dyDescent="0.25">
      <c r="A887" s="37"/>
      <c r="I887" s="35"/>
      <c r="J887" s="35"/>
      <c r="K887" s="35"/>
      <c r="L887" s="35"/>
    </row>
    <row r="888" spans="1:12" ht="12.5" x14ac:dyDescent="0.25">
      <c r="A888" s="37"/>
      <c r="I888" s="35"/>
      <c r="J888" s="35"/>
      <c r="K888" s="35"/>
      <c r="L888" s="35"/>
    </row>
    <row r="889" spans="1:12" ht="12.5" x14ac:dyDescent="0.25">
      <c r="A889" s="37"/>
      <c r="I889" s="35"/>
      <c r="J889" s="35"/>
      <c r="K889" s="35"/>
      <c r="L889" s="35"/>
    </row>
    <row r="890" spans="1:12" ht="12.5" x14ac:dyDescent="0.25">
      <c r="A890" s="37"/>
      <c r="I890" s="35"/>
      <c r="J890" s="35"/>
      <c r="K890" s="35"/>
      <c r="L890" s="35"/>
    </row>
    <row r="891" spans="1:12" ht="12.5" x14ac:dyDescent="0.25">
      <c r="A891" s="37"/>
      <c r="I891" s="35"/>
      <c r="J891" s="35"/>
      <c r="K891" s="35"/>
      <c r="L891" s="35"/>
    </row>
    <row r="892" spans="1:12" ht="12.5" x14ac:dyDescent="0.25">
      <c r="A892" s="37"/>
      <c r="I892" s="35"/>
      <c r="J892" s="35"/>
      <c r="K892" s="35"/>
      <c r="L892" s="35"/>
    </row>
    <row r="893" spans="1:12" ht="12.5" x14ac:dyDescent="0.25">
      <c r="A893" s="37"/>
      <c r="I893" s="35"/>
      <c r="J893" s="35"/>
      <c r="K893" s="35"/>
      <c r="L893" s="35"/>
    </row>
    <row r="894" spans="1:12" ht="12.5" x14ac:dyDescent="0.25">
      <c r="A894" s="37"/>
      <c r="I894" s="35"/>
      <c r="J894" s="35"/>
      <c r="K894" s="35"/>
      <c r="L894" s="35"/>
    </row>
    <row r="895" spans="1:12" ht="12.5" x14ac:dyDescent="0.25">
      <c r="A895" s="37"/>
      <c r="I895" s="35"/>
      <c r="J895" s="35"/>
      <c r="K895" s="35"/>
      <c r="L895" s="35"/>
    </row>
    <row r="896" spans="1:12" ht="12.5" x14ac:dyDescent="0.25">
      <c r="A896" s="37"/>
      <c r="I896" s="35"/>
      <c r="J896" s="35"/>
      <c r="K896" s="35"/>
      <c r="L896" s="35"/>
    </row>
    <row r="897" spans="1:12" ht="12.5" x14ac:dyDescent="0.25">
      <c r="A897" s="37"/>
      <c r="I897" s="35"/>
      <c r="J897" s="35"/>
      <c r="K897" s="35"/>
      <c r="L897" s="35"/>
    </row>
    <row r="898" spans="1:12" ht="12.5" x14ac:dyDescent="0.25">
      <c r="A898" s="37"/>
      <c r="I898" s="35"/>
      <c r="J898" s="35"/>
      <c r="K898" s="35"/>
      <c r="L898" s="35"/>
    </row>
    <row r="899" spans="1:12" ht="12.5" x14ac:dyDescent="0.25">
      <c r="A899" s="37"/>
      <c r="I899" s="35"/>
      <c r="J899" s="35"/>
      <c r="K899" s="35"/>
      <c r="L899" s="35"/>
    </row>
    <row r="900" spans="1:12" ht="12.5" x14ac:dyDescent="0.25">
      <c r="A900" s="37"/>
      <c r="I900" s="35"/>
      <c r="J900" s="35"/>
      <c r="K900" s="35"/>
      <c r="L900" s="35"/>
    </row>
    <row r="901" spans="1:12" ht="12.5" x14ac:dyDescent="0.25">
      <c r="A901" s="37"/>
      <c r="I901" s="35"/>
      <c r="J901" s="35"/>
      <c r="K901" s="35"/>
      <c r="L901" s="35"/>
    </row>
    <row r="902" spans="1:12" ht="12.5" x14ac:dyDescent="0.25">
      <c r="A902" s="37"/>
      <c r="I902" s="35"/>
      <c r="J902" s="35"/>
      <c r="K902" s="35"/>
      <c r="L902" s="35"/>
    </row>
    <row r="903" spans="1:12" ht="12.5" x14ac:dyDescent="0.25">
      <c r="A903" s="37"/>
      <c r="I903" s="35"/>
      <c r="J903" s="35"/>
      <c r="K903" s="35"/>
      <c r="L903" s="35"/>
    </row>
    <row r="904" spans="1:12" ht="12.5" x14ac:dyDescent="0.25">
      <c r="A904" s="37"/>
      <c r="I904" s="35"/>
      <c r="J904" s="35"/>
      <c r="K904" s="35"/>
      <c r="L904" s="35"/>
    </row>
    <row r="905" spans="1:12" ht="12.5" x14ac:dyDescent="0.25">
      <c r="A905" s="37"/>
      <c r="I905" s="35"/>
      <c r="J905" s="35"/>
      <c r="K905" s="35"/>
      <c r="L905" s="35"/>
    </row>
    <row r="906" spans="1:12" ht="12.5" x14ac:dyDescent="0.25">
      <c r="A906" s="37"/>
      <c r="I906" s="35"/>
      <c r="J906" s="35"/>
      <c r="K906" s="35"/>
      <c r="L906" s="35"/>
    </row>
    <row r="907" spans="1:12" ht="12.5" x14ac:dyDescent="0.25">
      <c r="A907" s="37"/>
      <c r="I907" s="35"/>
      <c r="J907" s="35"/>
      <c r="K907" s="35"/>
      <c r="L907" s="35"/>
    </row>
    <row r="908" spans="1:12" ht="12.5" x14ac:dyDescent="0.25">
      <c r="A908" s="37"/>
      <c r="I908" s="35"/>
      <c r="J908" s="35"/>
      <c r="K908" s="35"/>
      <c r="L908" s="35"/>
    </row>
    <row r="909" spans="1:12" ht="12.5" x14ac:dyDescent="0.25">
      <c r="A909" s="37"/>
      <c r="I909" s="35"/>
      <c r="J909" s="35"/>
      <c r="K909" s="35"/>
      <c r="L909" s="35"/>
    </row>
    <row r="910" spans="1:12" ht="12.5" x14ac:dyDescent="0.25">
      <c r="A910" s="37"/>
      <c r="I910" s="35"/>
      <c r="J910" s="35"/>
      <c r="K910" s="35"/>
      <c r="L910" s="35"/>
    </row>
    <row r="911" spans="1:12" ht="12.5" x14ac:dyDescent="0.25">
      <c r="A911" s="37"/>
      <c r="I911" s="35"/>
      <c r="J911" s="35"/>
      <c r="K911" s="35"/>
      <c r="L911" s="35"/>
    </row>
    <row r="912" spans="1:12" ht="12.5" x14ac:dyDescent="0.25">
      <c r="A912" s="37"/>
      <c r="I912" s="35"/>
      <c r="J912" s="35"/>
      <c r="K912" s="35"/>
      <c r="L912" s="35"/>
    </row>
    <row r="913" spans="1:12" ht="12.5" x14ac:dyDescent="0.25">
      <c r="A913" s="37"/>
      <c r="I913" s="35"/>
      <c r="J913" s="35"/>
      <c r="K913" s="35"/>
      <c r="L913" s="35"/>
    </row>
    <row r="914" spans="1:12" ht="12.5" x14ac:dyDescent="0.25">
      <c r="A914" s="37"/>
      <c r="I914" s="35"/>
      <c r="J914" s="35"/>
      <c r="K914" s="35"/>
      <c r="L914" s="35"/>
    </row>
    <row r="915" spans="1:12" ht="12.5" x14ac:dyDescent="0.25">
      <c r="A915" s="37"/>
      <c r="I915" s="35"/>
      <c r="J915" s="35"/>
      <c r="K915" s="35"/>
      <c r="L915" s="35"/>
    </row>
    <row r="916" spans="1:12" ht="12.5" x14ac:dyDescent="0.25">
      <c r="A916" s="37"/>
      <c r="I916" s="35"/>
      <c r="J916" s="35"/>
      <c r="K916" s="35"/>
      <c r="L916" s="35"/>
    </row>
    <row r="917" spans="1:12" ht="12.5" x14ac:dyDescent="0.25">
      <c r="A917" s="37"/>
      <c r="I917" s="35"/>
      <c r="J917" s="35"/>
      <c r="K917" s="35"/>
      <c r="L917" s="35"/>
    </row>
    <row r="918" spans="1:12" ht="12.5" x14ac:dyDescent="0.25">
      <c r="A918" s="37"/>
      <c r="I918" s="35"/>
      <c r="J918" s="35"/>
      <c r="K918" s="35"/>
      <c r="L918" s="35"/>
    </row>
    <row r="919" spans="1:12" ht="12.5" x14ac:dyDescent="0.25">
      <c r="A919" s="37"/>
      <c r="I919" s="35"/>
      <c r="J919" s="35"/>
      <c r="K919" s="35"/>
      <c r="L919" s="35"/>
    </row>
    <row r="920" spans="1:12" ht="12.5" x14ac:dyDescent="0.25">
      <c r="A920" s="37"/>
      <c r="I920" s="35"/>
      <c r="J920" s="35"/>
      <c r="K920" s="35"/>
      <c r="L920" s="35"/>
    </row>
    <row r="921" spans="1:12" ht="12.5" x14ac:dyDescent="0.25">
      <c r="A921" s="37"/>
      <c r="I921" s="35"/>
      <c r="J921" s="35"/>
      <c r="K921" s="35"/>
      <c r="L921" s="35"/>
    </row>
    <row r="922" spans="1:12" ht="12.5" x14ac:dyDescent="0.25">
      <c r="A922" s="37"/>
      <c r="I922" s="35"/>
      <c r="J922" s="35"/>
      <c r="K922" s="35"/>
      <c r="L922" s="35"/>
    </row>
    <row r="923" spans="1:12" ht="12.5" x14ac:dyDescent="0.25">
      <c r="A923" s="37"/>
      <c r="I923" s="35"/>
      <c r="J923" s="35"/>
      <c r="K923" s="35"/>
      <c r="L923" s="35"/>
    </row>
    <row r="924" spans="1:12" ht="12.5" x14ac:dyDescent="0.25">
      <c r="A924" s="37"/>
      <c r="I924" s="35"/>
      <c r="J924" s="35"/>
      <c r="K924" s="35"/>
      <c r="L924" s="35"/>
    </row>
    <row r="925" spans="1:12" ht="12.5" x14ac:dyDescent="0.25">
      <c r="A925" s="37"/>
      <c r="I925" s="35"/>
      <c r="J925" s="35"/>
      <c r="K925" s="35"/>
      <c r="L925" s="35"/>
    </row>
    <row r="926" spans="1:12" ht="12.5" x14ac:dyDescent="0.25">
      <c r="A926" s="37"/>
      <c r="I926" s="35"/>
      <c r="J926" s="35"/>
      <c r="K926" s="35"/>
      <c r="L926" s="35"/>
    </row>
    <row r="927" spans="1:12" ht="12.5" x14ac:dyDescent="0.25">
      <c r="A927" s="37"/>
      <c r="I927" s="35"/>
      <c r="J927" s="35"/>
      <c r="K927" s="35"/>
      <c r="L927" s="35"/>
    </row>
    <row r="928" spans="1:12" ht="12.5" x14ac:dyDescent="0.25">
      <c r="A928" s="37"/>
      <c r="I928" s="35"/>
      <c r="J928" s="35"/>
      <c r="K928" s="35"/>
      <c r="L928" s="35"/>
    </row>
    <row r="929" spans="1:12" ht="12.5" x14ac:dyDescent="0.25">
      <c r="A929" s="37"/>
      <c r="I929" s="35"/>
      <c r="J929" s="35"/>
      <c r="K929" s="35"/>
      <c r="L929" s="35"/>
    </row>
    <row r="930" spans="1:12" ht="12.5" x14ac:dyDescent="0.25">
      <c r="A930" s="37"/>
      <c r="I930" s="35"/>
      <c r="J930" s="35"/>
      <c r="K930" s="35"/>
      <c r="L930" s="35"/>
    </row>
    <row r="931" spans="1:12" ht="12.5" x14ac:dyDescent="0.25">
      <c r="A931" s="37"/>
      <c r="I931" s="35"/>
      <c r="J931" s="35"/>
      <c r="K931" s="35"/>
      <c r="L931" s="35"/>
    </row>
    <row r="932" spans="1:12" ht="12.5" x14ac:dyDescent="0.25">
      <c r="A932" s="37"/>
      <c r="I932" s="35"/>
      <c r="J932" s="35"/>
      <c r="K932" s="35"/>
      <c r="L932" s="35"/>
    </row>
    <row r="933" spans="1:12" ht="12.5" x14ac:dyDescent="0.25">
      <c r="A933" s="37"/>
      <c r="I933" s="35"/>
      <c r="J933" s="35"/>
      <c r="K933" s="35"/>
      <c r="L933" s="35"/>
    </row>
    <row r="934" spans="1:12" ht="12.5" x14ac:dyDescent="0.25">
      <c r="A934" s="37"/>
      <c r="I934" s="35"/>
      <c r="J934" s="35"/>
      <c r="K934" s="35"/>
      <c r="L934" s="35"/>
    </row>
    <row r="935" spans="1:12" ht="12.5" x14ac:dyDescent="0.25">
      <c r="A935" s="37"/>
      <c r="I935" s="35"/>
      <c r="J935" s="35"/>
      <c r="K935" s="35"/>
      <c r="L935" s="35"/>
    </row>
    <row r="936" spans="1:12" ht="12.5" x14ac:dyDescent="0.25">
      <c r="A936" s="37"/>
      <c r="I936" s="35"/>
      <c r="J936" s="35"/>
      <c r="K936" s="35"/>
      <c r="L936" s="35"/>
    </row>
    <row r="937" spans="1:12" ht="12.5" x14ac:dyDescent="0.25">
      <c r="A937" s="37"/>
      <c r="I937" s="35"/>
      <c r="J937" s="35"/>
      <c r="K937" s="35"/>
      <c r="L937" s="35"/>
    </row>
    <row r="938" spans="1:12" ht="12.5" x14ac:dyDescent="0.25">
      <c r="A938" s="37"/>
      <c r="I938" s="35"/>
      <c r="J938" s="35"/>
      <c r="K938" s="35"/>
      <c r="L938" s="35"/>
    </row>
    <row r="939" spans="1:12" ht="12.5" x14ac:dyDescent="0.25">
      <c r="A939" s="37"/>
      <c r="I939" s="35"/>
      <c r="J939" s="35"/>
      <c r="K939" s="35"/>
      <c r="L939" s="35"/>
    </row>
    <row r="940" spans="1:12" ht="12.5" x14ac:dyDescent="0.25">
      <c r="A940" s="37"/>
      <c r="I940" s="35"/>
      <c r="J940" s="35"/>
      <c r="K940" s="35"/>
      <c r="L940" s="35"/>
    </row>
    <row r="941" spans="1:12" ht="12.5" x14ac:dyDescent="0.25">
      <c r="A941" s="37"/>
      <c r="I941" s="35"/>
      <c r="J941" s="35"/>
      <c r="K941" s="35"/>
      <c r="L941" s="35"/>
    </row>
    <row r="942" spans="1:12" ht="12.5" x14ac:dyDescent="0.25">
      <c r="A942" s="37"/>
      <c r="I942" s="35"/>
      <c r="J942" s="35"/>
      <c r="K942" s="35"/>
      <c r="L942" s="35"/>
    </row>
    <row r="943" spans="1:12" ht="12.5" x14ac:dyDescent="0.25">
      <c r="A943" s="37"/>
      <c r="I943" s="35"/>
      <c r="J943" s="35"/>
      <c r="K943" s="35"/>
      <c r="L943" s="35"/>
    </row>
    <row r="944" spans="1:12" ht="12.5" x14ac:dyDescent="0.25">
      <c r="A944" s="37"/>
      <c r="I944" s="35"/>
      <c r="J944" s="35"/>
      <c r="K944" s="35"/>
      <c r="L944" s="35"/>
    </row>
    <row r="945" spans="1:12" ht="12.5" x14ac:dyDescent="0.25">
      <c r="A945" s="37"/>
      <c r="I945" s="35"/>
      <c r="J945" s="35"/>
      <c r="K945" s="35"/>
      <c r="L945" s="35"/>
    </row>
    <row r="946" spans="1:12" ht="12.5" x14ac:dyDescent="0.25">
      <c r="A946" s="37"/>
      <c r="I946" s="35"/>
      <c r="J946" s="35"/>
      <c r="K946" s="35"/>
      <c r="L946" s="35"/>
    </row>
    <row r="947" spans="1:12" ht="12.5" x14ac:dyDescent="0.25">
      <c r="A947" s="37"/>
      <c r="I947" s="35"/>
      <c r="J947" s="35"/>
      <c r="K947" s="35"/>
      <c r="L947" s="35"/>
    </row>
    <row r="948" spans="1:12" ht="12.5" x14ac:dyDescent="0.25">
      <c r="A948" s="37"/>
      <c r="I948" s="35"/>
      <c r="J948" s="35"/>
      <c r="K948" s="35"/>
      <c r="L948" s="35"/>
    </row>
    <row r="949" spans="1:12" ht="12.5" x14ac:dyDescent="0.25">
      <c r="A949" s="37"/>
      <c r="I949" s="35"/>
      <c r="J949" s="35"/>
      <c r="K949" s="35"/>
      <c r="L949" s="35"/>
    </row>
    <row r="950" spans="1:12" ht="12.5" x14ac:dyDescent="0.25">
      <c r="A950" s="37"/>
      <c r="I950" s="35"/>
      <c r="J950" s="35"/>
      <c r="K950" s="35"/>
      <c r="L950" s="35"/>
    </row>
    <row r="951" spans="1:12" ht="12.5" x14ac:dyDescent="0.25">
      <c r="A951" s="37"/>
      <c r="I951" s="35"/>
      <c r="J951" s="35"/>
      <c r="K951" s="35"/>
      <c r="L951" s="35"/>
    </row>
    <row r="952" spans="1:12" ht="12.5" x14ac:dyDescent="0.25">
      <c r="A952" s="37"/>
      <c r="I952" s="35"/>
      <c r="J952" s="35"/>
      <c r="K952" s="35"/>
      <c r="L952" s="35"/>
    </row>
    <row r="953" spans="1:12" ht="12.5" x14ac:dyDescent="0.25">
      <c r="A953" s="37"/>
      <c r="I953" s="35"/>
      <c r="J953" s="35"/>
      <c r="K953" s="35"/>
      <c r="L953" s="35"/>
    </row>
    <row r="954" spans="1:12" ht="12.5" x14ac:dyDescent="0.25">
      <c r="A954" s="37"/>
      <c r="I954" s="35"/>
      <c r="J954" s="35"/>
      <c r="K954" s="35"/>
      <c r="L954" s="35"/>
    </row>
    <row r="955" spans="1:12" ht="12.5" x14ac:dyDescent="0.25">
      <c r="A955" s="37"/>
      <c r="I955" s="35"/>
      <c r="J955" s="35"/>
      <c r="K955" s="35"/>
      <c r="L955" s="35"/>
    </row>
    <row r="956" spans="1:12" ht="12.5" x14ac:dyDescent="0.25">
      <c r="A956" s="37"/>
      <c r="I956" s="35"/>
      <c r="J956" s="35"/>
      <c r="K956" s="35"/>
      <c r="L956" s="35"/>
    </row>
    <row r="957" spans="1:12" ht="12.5" x14ac:dyDescent="0.25">
      <c r="A957" s="37"/>
      <c r="I957" s="35"/>
      <c r="J957" s="35"/>
      <c r="K957" s="35"/>
      <c r="L957" s="35"/>
    </row>
    <row r="958" spans="1:12" ht="12.5" x14ac:dyDescent="0.25">
      <c r="A958" s="37"/>
      <c r="I958" s="35"/>
      <c r="J958" s="35"/>
      <c r="K958" s="35"/>
      <c r="L958" s="35"/>
    </row>
    <row r="959" spans="1:12" ht="12.5" x14ac:dyDescent="0.25">
      <c r="A959" s="37"/>
      <c r="I959" s="35"/>
      <c r="J959" s="35"/>
      <c r="K959" s="35"/>
      <c r="L959" s="35"/>
    </row>
    <row r="960" spans="1:12" ht="12.5" x14ac:dyDescent="0.25">
      <c r="A960" s="37"/>
      <c r="I960" s="35"/>
      <c r="J960" s="35"/>
      <c r="K960" s="35"/>
      <c r="L960" s="35"/>
    </row>
    <row r="961" spans="1:12" ht="12.5" x14ac:dyDescent="0.25">
      <c r="A961" s="37"/>
      <c r="I961" s="35"/>
      <c r="J961" s="35"/>
      <c r="K961" s="35"/>
      <c r="L961" s="35"/>
    </row>
    <row r="962" spans="1:12" ht="12.5" x14ac:dyDescent="0.25">
      <c r="A962" s="37"/>
      <c r="I962" s="35"/>
      <c r="J962" s="35"/>
      <c r="K962" s="35"/>
      <c r="L962" s="35"/>
    </row>
    <row r="963" spans="1:12" ht="12.5" x14ac:dyDescent="0.25">
      <c r="A963" s="37"/>
      <c r="I963" s="35"/>
      <c r="J963" s="35"/>
      <c r="K963" s="35"/>
      <c r="L963" s="35"/>
    </row>
    <row r="964" spans="1:12" ht="12.5" x14ac:dyDescent="0.25">
      <c r="A964" s="37"/>
      <c r="I964" s="35"/>
      <c r="J964" s="35"/>
      <c r="K964" s="35"/>
      <c r="L964" s="35"/>
    </row>
    <row r="965" spans="1:12" ht="12.5" x14ac:dyDescent="0.25">
      <c r="A965" s="37"/>
      <c r="I965" s="35"/>
      <c r="J965" s="35"/>
      <c r="K965" s="35"/>
      <c r="L965" s="35"/>
    </row>
    <row r="966" spans="1:12" ht="12.5" x14ac:dyDescent="0.25">
      <c r="A966" s="37"/>
      <c r="I966" s="35"/>
      <c r="J966" s="35"/>
      <c r="K966" s="35"/>
      <c r="L966" s="35"/>
    </row>
    <row r="967" spans="1:12" ht="12.5" x14ac:dyDescent="0.25">
      <c r="A967" s="37"/>
      <c r="I967" s="35"/>
      <c r="J967" s="35"/>
      <c r="K967" s="35"/>
      <c r="L967" s="35"/>
    </row>
    <row r="968" spans="1:12" ht="12.5" x14ac:dyDescent="0.25">
      <c r="A968" s="37"/>
      <c r="I968" s="35"/>
      <c r="J968" s="35"/>
      <c r="K968" s="35"/>
      <c r="L968" s="35"/>
    </row>
    <row r="969" spans="1:12" ht="12.5" x14ac:dyDescent="0.25">
      <c r="A969" s="37"/>
      <c r="I969" s="35"/>
      <c r="J969" s="35"/>
      <c r="K969" s="35"/>
      <c r="L969" s="35"/>
    </row>
    <row r="970" spans="1:12" ht="12.5" x14ac:dyDescent="0.25">
      <c r="A970" s="37"/>
      <c r="I970" s="35"/>
      <c r="J970" s="35"/>
      <c r="K970" s="35"/>
      <c r="L970" s="35"/>
    </row>
    <row r="971" spans="1:12" ht="12.5" x14ac:dyDescent="0.25">
      <c r="A971" s="37"/>
      <c r="I971" s="35"/>
      <c r="J971" s="35"/>
      <c r="K971" s="35"/>
      <c r="L971" s="35"/>
    </row>
    <row r="972" spans="1:12" ht="12.5" x14ac:dyDescent="0.25">
      <c r="A972" s="37"/>
      <c r="I972" s="35"/>
      <c r="J972" s="35"/>
      <c r="K972" s="35"/>
      <c r="L972" s="35"/>
    </row>
    <row r="973" spans="1:12" ht="12.5" x14ac:dyDescent="0.25">
      <c r="A973" s="37"/>
      <c r="I973" s="35"/>
      <c r="J973" s="35"/>
      <c r="K973" s="35"/>
      <c r="L973" s="35"/>
    </row>
    <row r="974" spans="1:12" ht="12.5" x14ac:dyDescent="0.25">
      <c r="A974" s="37"/>
      <c r="I974" s="35"/>
      <c r="J974" s="35"/>
      <c r="K974" s="35"/>
      <c r="L974" s="35"/>
    </row>
    <row r="975" spans="1:12" ht="12.5" x14ac:dyDescent="0.25">
      <c r="A975" s="37"/>
      <c r="I975" s="35"/>
      <c r="J975" s="35"/>
      <c r="K975" s="35"/>
      <c r="L975" s="35"/>
    </row>
    <row r="976" spans="1:12" ht="12.5" x14ac:dyDescent="0.25">
      <c r="A976" s="37"/>
      <c r="I976" s="35"/>
      <c r="J976" s="35"/>
      <c r="K976" s="35"/>
      <c r="L976" s="35"/>
    </row>
    <row r="977" spans="1:12" ht="12.5" x14ac:dyDescent="0.25">
      <c r="A977" s="37"/>
      <c r="I977" s="35"/>
      <c r="J977" s="35"/>
      <c r="K977" s="35"/>
      <c r="L977" s="35"/>
    </row>
    <row r="978" spans="1:12" ht="12.5" x14ac:dyDescent="0.25">
      <c r="A978" s="37"/>
      <c r="I978" s="35"/>
      <c r="J978" s="35"/>
      <c r="K978" s="35"/>
      <c r="L978" s="35"/>
    </row>
    <row r="979" spans="1:12" ht="12.5" x14ac:dyDescent="0.25">
      <c r="A979" s="37"/>
      <c r="I979" s="35"/>
      <c r="J979" s="35"/>
      <c r="K979" s="35"/>
      <c r="L979" s="35"/>
    </row>
    <row r="980" spans="1:12" ht="12.5" x14ac:dyDescent="0.25">
      <c r="A980" s="37"/>
      <c r="I980" s="35"/>
      <c r="J980" s="35"/>
      <c r="K980" s="35"/>
      <c r="L980" s="35"/>
    </row>
    <row r="981" spans="1:12" ht="12.5" x14ac:dyDescent="0.25">
      <c r="A981" s="37"/>
      <c r="I981" s="35"/>
      <c r="J981" s="35"/>
      <c r="K981" s="35"/>
      <c r="L981" s="35"/>
    </row>
    <row r="982" spans="1:12" ht="12.5" x14ac:dyDescent="0.25">
      <c r="A982" s="37"/>
      <c r="I982" s="35"/>
      <c r="J982" s="35"/>
      <c r="K982" s="35"/>
      <c r="L982" s="35"/>
    </row>
    <row r="983" spans="1:12" ht="12.5" x14ac:dyDescent="0.25">
      <c r="A983" s="37"/>
      <c r="I983" s="35"/>
      <c r="J983" s="35"/>
      <c r="K983" s="35"/>
      <c r="L983" s="35"/>
    </row>
    <row r="984" spans="1:12" ht="12.5" x14ac:dyDescent="0.25">
      <c r="A984" s="37"/>
      <c r="I984" s="35"/>
      <c r="J984" s="35"/>
      <c r="K984" s="35"/>
      <c r="L984" s="35"/>
    </row>
    <row r="985" spans="1:12" ht="12.5" x14ac:dyDescent="0.25">
      <c r="A985" s="37"/>
      <c r="I985" s="35"/>
      <c r="J985" s="35"/>
      <c r="K985" s="35"/>
      <c r="L985" s="35"/>
    </row>
    <row r="986" spans="1:12" ht="12.5" x14ac:dyDescent="0.25">
      <c r="A986" s="37"/>
      <c r="I986" s="35"/>
      <c r="J986" s="35"/>
      <c r="K986" s="35"/>
      <c r="L986" s="35"/>
    </row>
    <row r="987" spans="1:12" ht="12.5" x14ac:dyDescent="0.25">
      <c r="A987" s="37"/>
      <c r="I987" s="35"/>
      <c r="J987" s="35"/>
      <c r="K987" s="35"/>
      <c r="L987" s="35"/>
    </row>
    <row r="988" spans="1:12" ht="12.5" x14ac:dyDescent="0.25">
      <c r="A988" s="37"/>
      <c r="I988" s="35"/>
      <c r="J988" s="35"/>
      <c r="K988" s="35"/>
      <c r="L988" s="35"/>
    </row>
    <row r="989" spans="1:12" ht="12.5" x14ac:dyDescent="0.25">
      <c r="A989" s="37"/>
      <c r="I989" s="35"/>
      <c r="J989" s="35"/>
      <c r="K989" s="35"/>
      <c r="L989" s="35"/>
    </row>
    <row r="990" spans="1:12" ht="12.5" x14ac:dyDescent="0.25">
      <c r="A990" s="37"/>
      <c r="I990" s="35"/>
      <c r="J990" s="35"/>
      <c r="K990" s="35"/>
      <c r="L990" s="35"/>
    </row>
    <row r="991" spans="1:12" ht="12.5" x14ac:dyDescent="0.25">
      <c r="A991" s="37"/>
      <c r="I991" s="35"/>
      <c r="J991" s="35"/>
      <c r="K991" s="35"/>
      <c r="L991" s="35"/>
    </row>
    <row r="992" spans="1:12" ht="12.5" x14ac:dyDescent="0.25">
      <c r="A992" s="37"/>
      <c r="I992" s="35"/>
      <c r="J992" s="35"/>
      <c r="K992" s="35"/>
      <c r="L992" s="35"/>
    </row>
    <row r="993" spans="1:12" ht="12.5" x14ac:dyDescent="0.25">
      <c r="A993" s="37"/>
      <c r="I993" s="35"/>
      <c r="J993" s="35"/>
      <c r="K993" s="35"/>
      <c r="L993" s="35"/>
    </row>
    <row r="994" spans="1:12" ht="12.5" x14ac:dyDescent="0.25">
      <c r="A994" s="37"/>
      <c r="I994" s="35"/>
      <c r="J994" s="35"/>
      <c r="K994" s="35"/>
      <c r="L994" s="35"/>
    </row>
    <row r="995" spans="1:12" ht="12.5" x14ac:dyDescent="0.25">
      <c r="A995" s="37"/>
      <c r="I995" s="35"/>
      <c r="J995" s="35"/>
      <c r="K995" s="35"/>
      <c r="L995" s="35"/>
    </row>
    <row r="996" spans="1:12" ht="12.5" x14ac:dyDescent="0.25">
      <c r="A996" s="37"/>
      <c r="I996" s="35"/>
      <c r="J996" s="35"/>
      <c r="K996" s="35"/>
      <c r="L996" s="35"/>
    </row>
    <row r="997" spans="1:12" ht="12.5" x14ac:dyDescent="0.25">
      <c r="A997" s="37"/>
      <c r="I997" s="35"/>
      <c r="J997" s="35"/>
      <c r="K997" s="35"/>
      <c r="L997" s="35"/>
    </row>
    <row r="998" spans="1:12" ht="12.5" x14ac:dyDescent="0.25">
      <c r="A998" s="37"/>
      <c r="I998" s="35"/>
      <c r="J998" s="35"/>
      <c r="K998" s="35"/>
      <c r="L998" s="35"/>
    </row>
    <row r="999" spans="1:12" ht="12.5" x14ac:dyDescent="0.25">
      <c r="A999" s="37"/>
      <c r="I999" s="35"/>
      <c r="J999" s="35"/>
      <c r="K999" s="35"/>
      <c r="L999" s="35"/>
    </row>
    <row r="1000" spans="1:12" ht="12.5" x14ac:dyDescent="0.25">
      <c r="A1000" s="37"/>
      <c r="I1000" s="35"/>
      <c r="J1000" s="35"/>
      <c r="K1000" s="35"/>
      <c r="L1000" s="35"/>
    </row>
    <row r="1001" spans="1:12" ht="12.5" x14ac:dyDescent="0.25">
      <c r="A1001" s="37"/>
      <c r="I1001" s="35"/>
      <c r="J1001" s="35"/>
      <c r="K1001" s="35"/>
      <c r="L1001" s="35"/>
    </row>
    <row r="1002" spans="1:12" ht="12.5" x14ac:dyDescent="0.25">
      <c r="A1002" s="37"/>
      <c r="I1002" s="35"/>
      <c r="J1002" s="35"/>
      <c r="K1002" s="35"/>
      <c r="L1002" s="35"/>
    </row>
    <row r="1003" spans="1:12" ht="12.5" x14ac:dyDescent="0.25">
      <c r="A1003" s="37"/>
      <c r="I1003" s="35"/>
      <c r="J1003" s="35"/>
      <c r="K1003" s="35"/>
      <c r="L1003" s="35"/>
    </row>
    <row r="1004" spans="1:12" ht="12.5" x14ac:dyDescent="0.25">
      <c r="A1004" s="37"/>
      <c r="I1004" s="35"/>
      <c r="J1004" s="35"/>
      <c r="K1004" s="35"/>
      <c r="L1004" s="35"/>
    </row>
    <row r="1005" spans="1:12" ht="12.5" x14ac:dyDescent="0.25">
      <c r="A1005" s="37"/>
      <c r="I1005" s="35"/>
      <c r="J1005" s="35"/>
      <c r="K1005" s="35"/>
      <c r="L1005" s="35"/>
    </row>
    <row r="1006" spans="1:12" ht="12.5" x14ac:dyDescent="0.25">
      <c r="A1006" s="37"/>
      <c r="I1006" s="35"/>
      <c r="J1006" s="35"/>
      <c r="K1006" s="35"/>
      <c r="L1006" s="35"/>
    </row>
    <row r="1007" spans="1:12" ht="12.5" x14ac:dyDescent="0.25">
      <c r="A1007" s="37"/>
      <c r="I1007" s="35"/>
      <c r="J1007" s="35"/>
      <c r="K1007" s="35"/>
      <c r="L1007" s="35"/>
    </row>
    <row r="1008" spans="1:12" ht="12.5" x14ac:dyDescent="0.25">
      <c r="A1008" s="37"/>
      <c r="I1008" s="35"/>
      <c r="J1008" s="35"/>
      <c r="K1008" s="35"/>
      <c r="L1008" s="35"/>
    </row>
    <row r="1009" spans="1:12" ht="12.5" x14ac:dyDescent="0.25">
      <c r="A1009" s="37"/>
      <c r="I1009" s="35"/>
      <c r="J1009" s="35"/>
      <c r="K1009" s="35"/>
      <c r="L1009" s="35"/>
    </row>
    <row r="1010" spans="1:12" ht="12.5" x14ac:dyDescent="0.25">
      <c r="A1010" s="37"/>
      <c r="I1010" s="35"/>
      <c r="J1010" s="35"/>
      <c r="K1010" s="35"/>
      <c r="L1010" s="35"/>
    </row>
    <row r="1011" spans="1:12" ht="12.5" x14ac:dyDescent="0.25">
      <c r="A1011" s="37"/>
      <c r="I1011" s="35"/>
      <c r="J1011" s="35"/>
      <c r="K1011" s="35"/>
      <c r="L1011" s="35"/>
    </row>
    <row r="1012" spans="1:12" ht="12.5" x14ac:dyDescent="0.25">
      <c r="A1012" s="37"/>
      <c r="I1012" s="35"/>
      <c r="J1012" s="35"/>
      <c r="K1012" s="35"/>
      <c r="L1012" s="35"/>
    </row>
    <row r="1013" spans="1:12" ht="12.5" x14ac:dyDescent="0.25">
      <c r="A1013" s="37"/>
      <c r="I1013" s="35"/>
      <c r="J1013" s="35"/>
      <c r="K1013" s="35"/>
      <c r="L1013" s="35"/>
    </row>
    <row r="1014" spans="1:12" ht="12.5" x14ac:dyDescent="0.25">
      <c r="A1014" s="37"/>
      <c r="I1014" s="35"/>
      <c r="J1014" s="35"/>
      <c r="K1014" s="35"/>
      <c r="L1014" s="35"/>
    </row>
    <row r="1015" spans="1:12" ht="12.5" x14ac:dyDescent="0.25">
      <c r="A1015" s="37"/>
      <c r="I1015" s="35"/>
      <c r="J1015" s="35"/>
      <c r="K1015" s="35"/>
      <c r="L1015" s="35"/>
    </row>
    <row r="1016" spans="1:12" ht="12.5" x14ac:dyDescent="0.25">
      <c r="A1016" s="37"/>
      <c r="I1016" s="35"/>
      <c r="J1016" s="35"/>
      <c r="K1016" s="35"/>
      <c r="L1016" s="35"/>
    </row>
    <row r="1017" spans="1:12" ht="12.5" x14ac:dyDescent="0.25">
      <c r="A1017" s="37"/>
      <c r="I1017" s="35"/>
      <c r="J1017" s="35"/>
      <c r="K1017" s="35"/>
      <c r="L1017" s="35"/>
    </row>
    <row r="1018" spans="1:12" ht="12.5" x14ac:dyDescent="0.25">
      <c r="A1018" s="37"/>
      <c r="I1018" s="35"/>
      <c r="J1018" s="35"/>
      <c r="K1018" s="35"/>
      <c r="L1018" s="35"/>
    </row>
    <row r="1019" spans="1:12" ht="12.5" x14ac:dyDescent="0.25">
      <c r="A1019" s="37"/>
      <c r="I1019" s="35"/>
      <c r="J1019" s="35"/>
      <c r="K1019" s="35"/>
      <c r="L1019" s="35"/>
    </row>
    <row r="1020" spans="1:12" ht="12.5" x14ac:dyDescent="0.25">
      <c r="A1020" s="37"/>
      <c r="I1020" s="35"/>
      <c r="J1020" s="35"/>
      <c r="K1020" s="35"/>
      <c r="L1020" s="35"/>
    </row>
    <row r="1021" spans="1:12" ht="12.5" x14ac:dyDescent="0.25">
      <c r="A1021" s="37"/>
      <c r="I1021" s="35"/>
      <c r="J1021" s="35"/>
      <c r="K1021" s="35"/>
      <c r="L1021" s="35"/>
    </row>
    <row r="1022" spans="1:12" ht="12.5" x14ac:dyDescent="0.25">
      <c r="A1022" s="37"/>
      <c r="I1022" s="35"/>
      <c r="J1022" s="35"/>
      <c r="K1022" s="35"/>
      <c r="L1022" s="35"/>
    </row>
    <row r="1023" spans="1:12" ht="12.5" x14ac:dyDescent="0.25">
      <c r="A1023" s="37"/>
      <c r="I1023" s="35"/>
      <c r="J1023" s="35"/>
      <c r="K1023" s="35"/>
      <c r="L1023" s="35"/>
    </row>
    <row r="1024" spans="1:12" ht="12.5" x14ac:dyDescent="0.25">
      <c r="A1024" s="37"/>
      <c r="I1024" s="35"/>
      <c r="J1024" s="35"/>
      <c r="K1024" s="35"/>
      <c r="L1024" s="35"/>
    </row>
    <row r="1025" spans="1:12" ht="12.5" x14ac:dyDescent="0.25">
      <c r="A1025" s="37"/>
      <c r="I1025" s="35"/>
      <c r="J1025" s="35"/>
      <c r="K1025" s="35"/>
      <c r="L1025" s="35"/>
    </row>
    <row r="1026" spans="1:12" ht="12.5" x14ac:dyDescent="0.25">
      <c r="A1026" s="37"/>
      <c r="I1026" s="35"/>
      <c r="J1026" s="35"/>
      <c r="K1026" s="35"/>
      <c r="L1026" s="35"/>
    </row>
    <row r="1027" spans="1:12" ht="12.5" x14ac:dyDescent="0.25">
      <c r="A1027" s="37"/>
      <c r="I1027" s="35"/>
      <c r="J1027" s="35"/>
      <c r="K1027" s="35"/>
      <c r="L1027" s="35"/>
    </row>
    <row r="1028" spans="1:12" ht="12.5" x14ac:dyDescent="0.25">
      <c r="A1028" s="37"/>
      <c r="I1028" s="35"/>
      <c r="J1028" s="35"/>
      <c r="K1028" s="35"/>
      <c r="L1028" s="35"/>
    </row>
    <row r="1029" spans="1:12" ht="12.5" x14ac:dyDescent="0.25">
      <c r="A1029" s="37"/>
      <c r="I1029" s="35"/>
      <c r="J1029" s="35"/>
      <c r="K1029" s="35"/>
      <c r="L1029" s="35"/>
    </row>
    <row r="1030" spans="1:12" ht="12.5" x14ac:dyDescent="0.25">
      <c r="A1030" s="37"/>
      <c r="I1030" s="35"/>
      <c r="J1030" s="35"/>
      <c r="K1030" s="35"/>
      <c r="L1030" s="35"/>
    </row>
    <row r="1031" spans="1:12" ht="12.5" x14ac:dyDescent="0.25">
      <c r="A1031" s="37"/>
      <c r="I1031" s="35"/>
      <c r="J1031" s="35"/>
      <c r="K1031" s="35"/>
      <c r="L1031" s="35"/>
    </row>
    <row r="1032" spans="1:12" ht="12.5" x14ac:dyDescent="0.25">
      <c r="A1032" s="37"/>
      <c r="I1032" s="35"/>
      <c r="J1032" s="35"/>
      <c r="K1032" s="35"/>
      <c r="L1032" s="35"/>
    </row>
    <row r="1033" spans="1:12" ht="12.5" x14ac:dyDescent="0.25">
      <c r="A1033" s="37"/>
      <c r="I1033" s="35"/>
      <c r="J1033" s="35"/>
      <c r="K1033" s="35"/>
      <c r="L1033" s="35"/>
    </row>
    <row r="1034" spans="1:12" ht="12.5" x14ac:dyDescent="0.25">
      <c r="A1034" s="37"/>
      <c r="I1034" s="35"/>
      <c r="J1034" s="35"/>
      <c r="K1034" s="35"/>
      <c r="L1034" s="35"/>
    </row>
    <row r="1035" spans="1:12" ht="12.5" x14ac:dyDescent="0.25">
      <c r="A1035" s="37"/>
      <c r="I1035" s="35"/>
      <c r="J1035" s="35"/>
      <c r="K1035" s="35"/>
      <c r="L1035" s="35"/>
    </row>
    <row r="1036" spans="1:12" ht="12.5" x14ac:dyDescent="0.25">
      <c r="A1036" s="37"/>
      <c r="I1036" s="35"/>
      <c r="J1036" s="35"/>
      <c r="K1036" s="35"/>
      <c r="L1036" s="35"/>
    </row>
    <row r="1037" spans="1:12" ht="12.5" x14ac:dyDescent="0.25">
      <c r="A1037" s="37"/>
      <c r="I1037" s="35"/>
      <c r="J1037" s="35"/>
      <c r="K1037" s="35"/>
      <c r="L1037" s="35"/>
    </row>
    <row r="1038" spans="1:12" ht="12.5" x14ac:dyDescent="0.25">
      <c r="A1038" s="37"/>
      <c r="I1038" s="35"/>
      <c r="J1038" s="35"/>
      <c r="K1038" s="35"/>
      <c r="L1038" s="35"/>
    </row>
    <row r="1039" spans="1:12" ht="12.5" x14ac:dyDescent="0.25">
      <c r="A1039" s="37"/>
      <c r="I1039" s="35"/>
      <c r="J1039" s="35"/>
      <c r="K1039" s="35"/>
      <c r="L1039" s="35"/>
    </row>
    <row r="1040" spans="1:12" ht="12.5" x14ac:dyDescent="0.25">
      <c r="A1040" s="37"/>
      <c r="I1040" s="35"/>
      <c r="J1040" s="35"/>
      <c r="K1040" s="35"/>
      <c r="L1040" s="35"/>
    </row>
    <row r="1041" spans="1:12" ht="12.5" x14ac:dyDescent="0.25">
      <c r="A1041" s="37"/>
      <c r="I1041" s="35"/>
      <c r="J1041" s="35"/>
      <c r="K1041" s="35"/>
      <c r="L1041" s="35"/>
    </row>
    <row r="1042" spans="1:12" ht="12.5" x14ac:dyDescent="0.25">
      <c r="A1042" s="37"/>
      <c r="I1042" s="35"/>
      <c r="J1042" s="35"/>
      <c r="K1042" s="35"/>
      <c r="L1042" s="35"/>
    </row>
    <row r="1043" spans="1:12" ht="12.5" x14ac:dyDescent="0.25">
      <c r="A1043" s="37"/>
      <c r="I1043" s="35"/>
      <c r="J1043" s="35"/>
      <c r="K1043" s="35"/>
      <c r="L1043" s="35"/>
    </row>
    <row r="1044" spans="1:12" ht="12.5" x14ac:dyDescent="0.25">
      <c r="A1044" s="37"/>
      <c r="I1044" s="35"/>
      <c r="J1044" s="35"/>
      <c r="K1044" s="35"/>
      <c r="L1044" s="35"/>
    </row>
    <row r="1045" spans="1:12" ht="12.5" x14ac:dyDescent="0.25">
      <c r="A1045" s="37"/>
      <c r="I1045" s="35"/>
      <c r="J1045" s="35"/>
      <c r="K1045" s="35"/>
      <c r="L1045" s="35"/>
    </row>
    <row r="1046" spans="1:12" ht="12.5" x14ac:dyDescent="0.25">
      <c r="A1046" s="37"/>
      <c r="I1046" s="35"/>
      <c r="J1046" s="35"/>
      <c r="K1046" s="35"/>
      <c r="L1046" s="35"/>
    </row>
    <row r="1047" spans="1:12" ht="12.5" x14ac:dyDescent="0.25">
      <c r="A1047" s="37"/>
      <c r="I1047" s="35"/>
      <c r="J1047" s="35"/>
      <c r="K1047" s="35"/>
      <c r="L1047" s="35"/>
    </row>
    <row r="1048" spans="1:12" ht="12.5" x14ac:dyDescent="0.25">
      <c r="A1048" s="37"/>
      <c r="I1048" s="35"/>
      <c r="J1048" s="35"/>
      <c r="K1048" s="35"/>
      <c r="L1048" s="35"/>
    </row>
    <row r="1049" spans="1:12" ht="12.5" x14ac:dyDescent="0.25">
      <c r="A1049" s="37"/>
      <c r="I1049" s="35"/>
      <c r="J1049" s="35"/>
      <c r="K1049" s="35"/>
      <c r="L1049" s="35"/>
    </row>
    <row r="1050" spans="1:12" ht="12.5" x14ac:dyDescent="0.25">
      <c r="A1050" s="37"/>
      <c r="I1050" s="35"/>
      <c r="J1050" s="35"/>
      <c r="K1050" s="35"/>
      <c r="L1050" s="35"/>
    </row>
    <row r="1051" spans="1:12" ht="12.5" x14ac:dyDescent="0.25">
      <c r="A1051" s="37"/>
      <c r="I1051" s="35"/>
      <c r="J1051" s="35"/>
      <c r="K1051" s="35"/>
      <c r="L1051" s="35"/>
    </row>
    <row r="1052" spans="1:12" ht="12.5" x14ac:dyDescent="0.25">
      <c r="A1052" s="37"/>
      <c r="I1052" s="35"/>
      <c r="J1052" s="35"/>
      <c r="K1052" s="35"/>
      <c r="L1052" s="35"/>
    </row>
    <row r="1053" spans="1:12" ht="12.5" x14ac:dyDescent="0.25">
      <c r="A1053" s="37"/>
      <c r="I1053" s="35"/>
      <c r="J1053" s="35"/>
      <c r="K1053" s="35"/>
      <c r="L1053" s="35"/>
    </row>
    <row r="1054" spans="1:12" ht="12.5" x14ac:dyDescent="0.25">
      <c r="A1054" s="37"/>
      <c r="I1054" s="35"/>
      <c r="J1054" s="35"/>
      <c r="K1054" s="35"/>
      <c r="L1054" s="35"/>
    </row>
    <row r="1055" spans="1:12" ht="12.5" x14ac:dyDescent="0.25">
      <c r="A1055" s="37"/>
      <c r="I1055" s="35"/>
      <c r="J1055" s="35"/>
      <c r="K1055" s="35"/>
      <c r="L1055" s="35"/>
    </row>
    <row r="1056" spans="1:12" ht="12.5" x14ac:dyDescent="0.25">
      <c r="A1056" s="37"/>
      <c r="I1056" s="35"/>
      <c r="J1056" s="35"/>
      <c r="K1056" s="35"/>
      <c r="L1056" s="35"/>
    </row>
    <row r="1057" spans="1:12" ht="12.5" x14ac:dyDescent="0.25">
      <c r="A1057" s="37"/>
      <c r="I1057" s="35"/>
      <c r="J1057" s="35"/>
      <c r="K1057" s="35"/>
      <c r="L1057" s="35"/>
    </row>
    <row r="1058" spans="1:12" ht="12.5" x14ac:dyDescent="0.25">
      <c r="A1058" s="37"/>
      <c r="I1058" s="35"/>
      <c r="J1058" s="35"/>
      <c r="K1058" s="35"/>
      <c r="L1058" s="35"/>
    </row>
    <row r="1059" spans="1:12" ht="12.5" x14ac:dyDescent="0.25">
      <c r="A1059" s="37"/>
      <c r="I1059" s="35"/>
      <c r="J1059" s="35"/>
      <c r="K1059" s="35"/>
      <c r="L1059" s="35"/>
    </row>
    <row r="1060" spans="1:12" ht="12.5" x14ac:dyDescent="0.25">
      <c r="A1060" s="37"/>
      <c r="I1060" s="35"/>
      <c r="J1060" s="35"/>
      <c r="K1060" s="35"/>
      <c r="L1060" s="35"/>
    </row>
    <row r="1061" spans="1:12" ht="12.5" x14ac:dyDescent="0.25">
      <c r="A1061" s="37"/>
      <c r="I1061" s="35"/>
      <c r="J1061" s="35"/>
      <c r="K1061" s="35"/>
      <c r="L1061" s="35"/>
    </row>
    <row r="1062" spans="1:12" ht="12.5" x14ac:dyDescent="0.25">
      <c r="A1062" s="37"/>
      <c r="I1062" s="35"/>
      <c r="J1062" s="35"/>
      <c r="K1062" s="35"/>
      <c r="L1062" s="35"/>
    </row>
    <row r="1063" spans="1:12" ht="12.5" x14ac:dyDescent="0.25">
      <c r="A1063" s="37"/>
      <c r="I1063" s="35"/>
      <c r="J1063" s="35"/>
      <c r="K1063" s="35"/>
      <c r="L1063" s="35"/>
    </row>
    <row r="1064" spans="1:12" ht="12.5" x14ac:dyDescent="0.25">
      <c r="A1064" s="37"/>
      <c r="I1064" s="35"/>
      <c r="J1064" s="35"/>
      <c r="K1064" s="35"/>
      <c r="L1064" s="35"/>
    </row>
    <row r="1065" spans="1:12" ht="12.5" x14ac:dyDescent="0.25">
      <c r="A1065" s="37"/>
      <c r="I1065" s="35"/>
      <c r="J1065" s="35"/>
      <c r="K1065" s="35"/>
      <c r="L1065" s="35"/>
    </row>
    <row r="1066" spans="1:12" ht="12.5" x14ac:dyDescent="0.25">
      <c r="A1066" s="37"/>
      <c r="I1066" s="35"/>
      <c r="J1066" s="35"/>
      <c r="K1066" s="35"/>
      <c r="L1066" s="35"/>
    </row>
    <row r="1067" spans="1:12" ht="12.5" x14ac:dyDescent="0.25">
      <c r="A1067" s="37"/>
      <c r="I1067" s="35"/>
      <c r="J1067" s="35"/>
      <c r="K1067" s="35"/>
      <c r="L1067" s="35"/>
    </row>
    <row r="1068" spans="1:12" ht="12.5" x14ac:dyDescent="0.25">
      <c r="A1068" s="37"/>
      <c r="I1068" s="35"/>
      <c r="J1068" s="35"/>
      <c r="K1068" s="35"/>
      <c r="L1068" s="35"/>
    </row>
    <row r="1069" spans="1:12" ht="12.5" x14ac:dyDescent="0.25">
      <c r="A1069" s="37"/>
      <c r="I1069" s="35"/>
      <c r="J1069" s="35"/>
      <c r="K1069" s="35"/>
      <c r="L1069" s="35"/>
    </row>
    <row r="1070" spans="1:12" ht="12.5" x14ac:dyDescent="0.25">
      <c r="A1070" s="37"/>
      <c r="I1070" s="35"/>
      <c r="J1070" s="35"/>
      <c r="K1070" s="35"/>
      <c r="L1070" s="35"/>
    </row>
    <row r="1071" spans="1:12" ht="12.5" x14ac:dyDescent="0.25">
      <c r="A1071" s="37"/>
      <c r="I1071" s="35"/>
      <c r="J1071" s="35"/>
      <c r="K1071" s="35"/>
      <c r="L1071" s="35"/>
    </row>
    <row r="1072" spans="1:12" ht="12.5" x14ac:dyDescent="0.25">
      <c r="A1072" s="37"/>
      <c r="I1072" s="35"/>
      <c r="J1072" s="35"/>
      <c r="K1072" s="35"/>
      <c r="L1072" s="35"/>
    </row>
    <row r="1073" spans="1:12" ht="12.5" x14ac:dyDescent="0.25">
      <c r="A1073" s="37"/>
      <c r="I1073" s="35"/>
      <c r="J1073" s="35"/>
      <c r="K1073" s="35"/>
      <c r="L1073" s="35"/>
    </row>
    <row r="1074" spans="1:12" ht="12.5" x14ac:dyDescent="0.25">
      <c r="A1074" s="37"/>
      <c r="I1074" s="35"/>
      <c r="J1074" s="35"/>
      <c r="K1074" s="35"/>
      <c r="L1074" s="35"/>
    </row>
    <row r="1075" spans="1:12" ht="12.5" x14ac:dyDescent="0.25">
      <c r="A1075" s="37"/>
      <c r="I1075" s="35"/>
      <c r="J1075" s="35"/>
      <c r="K1075" s="35"/>
      <c r="L1075" s="35"/>
    </row>
    <row r="1076" spans="1:12" ht="12.5" x14ac:dyDescent="0.25">
      <c r="A1076" s="37"/>
      <c r="I1076" s="35"/>
      <c r="J1076" s="35"/>
      <c r="K1076" s="35"/>
      <c r="L1076" s="35"/>
    </row>
    <row r="1077" spans="1:12" ht="12.5" x14ac:dyDescent="0.25">
      <c r="A1077" s="37"/>
      <c r="I1077" s="35"/>
      <c r="J1077" s="35"/>
      <c r="K1077" s="35"/>
      <c r="L1077" s="35"/>
    </row>
    <row r="1078" spans="1:12" ht="12.5" x14ac:dyDescent="0.25">
      <c r="A1078" s="37"/>
      <c r="I1078" s="35"/>
      <c r="J1078" s="35"/>
      <c r="K1078" s="35"/>
      <c r="L1078" s="35"/>
    </row>
    <row r="1079" spans="1:12" ht="12.5" x14ac:dyDescent="0.25">
      <c r="A1079" s="37"/>
      <c r="I1079" s="35"/>
      <c r="J1079" s="35"/>
      <c r="K1079" s="35"/>
      <c r="L1079" s="35"/>
    </row>
    <row r="1080" spans="1:12" ht="12.5" x14ac:dyDescent="0.25">
      <c r="A1080" s="37"/>
      <c r="I1080" s="35"/>
      <c r="J1080" s="35"/>
      <c r="K1080" s="35"/>
      <c r="L1080" s="35"/>
    </row>
    <row r="1081" spans="1:12" ht="12.5" x14ac:dyDescent="0.25">
      <c r="A1081" s="37"/>
      <c r="I1081" s="35"/>
      <c r="J1081" s="35"/>
      <c r="K1081" s="35"/>
      <c r="L1081" s="35"/>
    </row>
    <row r="1082" spans="1:12" ht="12.5" x14ac:dyDescent="0.25">
      <c r="A1082" s="37"/>
      <c r="I1082" s="35"/>
      <c r="J1082" s="35"/>
      <c r="K1082" s="35"/>
      <c r="L1082" s="35"/>
    </row>
    <row r="1083" spans="1:12" ht="12.5" x14ac:dyDescent="0.25">
      <c r="A1083" s="37"/>
      <c r="I1083" s="35"/>
      <c r="J1083" s="35"/>
      <c r="K1083" s="35"/>
      <c r="L1083" s="35"/>
    </row>
    <row r="1084" spans="1:12" ht="12.5" x14ac:dyDescent="0.25">
      <c r="A1084" s="37"/>
      <c r="I1084" s="35"/>
      <c r="J1084" s="35"/>
      <c r="K1084" s="35"/>
      <c r="L1084" s="35"/>
    </row>
    <row r="1085" spans="1:12" ht="12.5" x14ac:dyDescent="0.25">
      <c r="A1085" s="37"/>
      <c r="I1085" s="35"/>
      <c r="J1085" s="35"/>
      <c r="K1085" s="35"/>
      <c r="L1085" s="35"/>
    </row>
    <row r="1086" spans="1:12" ht="12.5" x14ac:dyDescent="0.25">
      <c r="A1086" s="37"/>
      <c r="I1086" s="35"/>
      <c r="J1086" s="35"/>
      <c r="K1086" s="35"/>
      <c r="L1086" s="35"/>
    </row>
    <row r="1087" spans="1:12" ht="12.5" x14ac:dyDescent="0.25">
      <c r="A1087" s="37"/>
      <c r="I1087" s="35"/>
      <c r="J1087" s="35"/>
      <c r="K1087" s="35"/>
      <c r="L1087" s="35"/>
    </row>
    <row r="1088" spans="1:12" ht="12.5" x14ac:dyDescent="0.25">
      <c r="A1088" s="37"/>
      <c r="I1088" s="35"/>
      <c r="J1088" s="35"/>
      <c r="K1088" s="35"/>
      <c r="L1088" s="35"/>
    </row>
    <row r="1089" spans="1:12" ht="12.5" x14ac:dyDescent="0.25">
      <c r="A1089" s="37"/>
      <c r="I1089" s="35"/>
      <c r="J1089" s="35"/>
      <c r="K1089" s="35"/>
      <c r="L1089" s="35"/>
    </row>
    <row r="1090" spans="1:12" ht="12.5" x14ac:dyDescent="0.25">
      <c r="A1090" s="37"/>
      <c r="I1090" s="35"/>
      <c r="J1090" s="35"/>
      <c r="K1090" s="35"/>
      <c r="L1090" s="35"/>
    </row>
    <row r="1091" spans="1:12" ht="12.5" x14ac:dyDescent="0.25">
      <c r="A1091" s="37"/>
      <c r="I1091" s="35"/>
      <c r="J1091" s="35"/>
      <c r="K1091" s="35"/>
      <c r="L1091" s="35"/>
    </row>
    <row r="1092" spans="1:12" ht="12.5" x14ac:dyDescent="0.25">
      <c r="A1092" s="37"/>
      <c r="I1092" s="35"/>
      <c r="J1092" s="35"/>
      <c r="K1092" s="35"/>
      <c r="L1092" s="35"/>
    </row>
    <row r="1093" spans="1:12" ht="12.5" x14ac:dyDescent="0.25">
      <c r="A1093" s="37"/>
      <c r="I1093" s="35"/>
      <c r="J1093" s="35"/>
      <c r="K1093" s="35"/>
      <c r="L1093" s="35"/>
    </row>
    <row r="1094" spans="1:12" ht="12.5" x14ac:dyDescent="0.25">
      <c r="A1094" s="37"/>
      <c r="I1094" s="35"/>
      <c r="J1094" s="35"/>
      <c r="K1094" s="35"/>
      <c r="L1094" s="35"/>
    </row>
    <row r="1095" spans="1:12" ht="12.5" x14ac:dyDescent="0.25">
      <c r="A1095" s="37"/>
      <c r="I1095" s="35"/>
      <c r="J1095" s="35"/>
      <c r="K1095" s="35"/>
      <c r="L1095" s="35"/>
    </row>
    <row r="1096" spans="1:12" ht="12.5" x14ac:dyDescent="0.25">
      <c r="A1096" s="37"/>
      <c r="I1096" s="35"/>
      <c r="J1096" s="35"/>
      <c r="K1096" s="35"/>
      <c r="L1096" s="35"/>
    </row>
    <row r="1097" spans="1:12" ht="12.5" x14ac:dyDescent="0.25">
      <c r="A1097" s="37"/>
      <c r="I1097" s="35"/>
      <c r="J1097" s="35"/>
      <c r="K1097" s="35"/>
      <c r="L1097" s="35"/>
    </row>
    <row r="1098" spans="1:12" ht="12.5" x14ac:dyDescent="0.25">
      <c r="A1098" s="37"/>
      <c r="I1098" s="35"/>
      <c r="J1098" s="35"/>
      <c r="K1098" s="35"/>
      <c r="L1098" s="35"/>
    </row>
    <row r="1099" spans="1:12" ht="12.5" x14ac:dyDescent="0.25">
      <c r="A1099" s="37"/>
      <c r="I1099" s="35"/>
      <c r="J1099" s="35"/>
      <c r="K1099" s="35"/>
      <c r="L1099" s="35"/>
    </row>
    <row r="1100" spans="1:12" ht="12.5" x14ac:dyDescent="0.25">
      <c r="A1100" s="37"/>
      <c r="I1100" s="35"/>
      <c r="J1100" s="35"/>
      <c r="K1100" s="35"/>
      <c r="L1100" s="35"/>
    </row>
    <row r="1101" spans="1:12" ht="12.5" x14ac:dyDescent="0.25">
      <c r="A1101" s="37"/>
      <c r="I1101" s="35"/>
      <c r="J1101" s="35"/>
      <c r="K1101" s="35"/>
      <c r="L1101" s="35"/>
    </row>
    <row r="1102" spans="1:12" ht="12.5" x14ac:dyDescent="0.25">
      <c r="A1102" s="37"/>
      <c r="I1102" s="35"/>
      <c r="J1102" s="35"/>
      <c r="K1102" s="35"/>
      <c r="L1102" s="35"/>
    </row>
    <row r="1103" spans="1:12" ht="12.5" x14ac:dyDescent="0.25">
      <c r="A1103" s="37"/>
      <c r="I1103" s="35"/>
      <c r="J1103" s="35"/>
      <c r="K1103" s="35"/>
      <c r="L1103" s="35"/>
    </row>
    <row r="1104" spans="1:12" ht="12.5" x14ac:dyDescent="0.25">
      <c r="A1104" s="37"/>
      <c r="I1104" s="35"/>
      <c r="J1104" s="35"/>
      <c r="K1104" s="35"/>
      <c r="L1104" s="35"/>
    </row>
    <row r="1105" spans="1:12" ht="12.5" x14ac:dyDescent="0.25">
      <c r="A1105" s="37"/>
      <c r="I1105" s="35"/>
      <c r="J1105" s="35"/>
      <c r="K1105" s="35"/>
      <c r="L1105" s="35"/>
    </row>
    <row r="1106" spans="1:12" ht="12.5" x14ac:dyDescent="0.25">
      <c r="A1106" s="37"/>
      <c r="I1106" s="35"/>
      <c r="J1106" s="35"/>
      <c r="K1106" s="35"/>
      <c r="L1106" s="35"/>
    </row>
    <row r="1107" spans="1:12" ht="12.5" x14ac:dyDescent="0.25">
      <c r="A1107" s="37"/>
      <c r="I1107" s="35"/>
      <c r="J1107" s="35"/>
      <c r="K1107" s="35"/>
      <c r="L1107" s="35"/>
    </row>
    <row r="1108" spans="1:12" ht="12.5" x14ac:dyDescent="0.25">
      <c r="A1108" s="37"/>
      <c r="I1108" s="35"/>
      <c r="J1108" s="35"/>
      <c r="K1108" s="35"/>
      <c r="L1108" s="35"/>
    </row>
    <row r="1109" spans="1:12" ht="12.5" x14ac:dyDescent="0.25">
      <c r="A1109" s="37"/>
      <c r="I1109" s="35"/>
      <c r="J1109" s="35"/>
      <c r="K1109" s="35"/>
      <c r="L1109" s="35"/>
    </row>
    <row r="1110" spans="1:12" ht="12.5" x14ac:dyDescent="0.25">
      <c r="A1110" s="37"/>
      <c r="I1110" s="35"/>
      <c r="J1110" s="35"/>
      <c r="K1110" s="35"/>
      <c r="L1110" s="35"/>
    </row>
    <row r="1111" spans="1:12" ht="12.5" x14ac:dyDescent="0.25">
      <c r="A1111" s="37"/>
      <c r="I1111" s="35"/>
      <c r="J1111" s="35"/>
      <c r="K1111" s="35"/>
      <c r="L1111" s="35"/>
    </row>
    <row r="1112" spans="1:12" ht="12.5" x14ac:dyDescent="0.25">
      <c r="A1112" s="37"/>
      <c r="I1112" s="35"/>
      <c r="J1112" s="35"/>
      <c r="K1112" s="35"/>
      <c r="L1112" s="35"/>
    </row>
    <row r="1113" spans="1:12" ht="12.5" x14ac:dyDescent="0.25">
      <c r="A1113" s="37"/>
      <c r="I1113" s="35"/>
      <c r="J1113" s="35"/>
      <c r="K1113" s="35"/>
      <c r="L1113" s="35"/>
    </row>
    <row r="1114" spans="1:12" ht="12.5" x14ac:dyDescent="0.25">
      <c r="A1114" s="37"/>
      <c r="I1114" s="35"/>
      <c r="J1114" s="35"/>
      <c r="K1114" s="35"/>
      <c r="L1114" s="35"/>
    </row>
    <row r="1115" spans="1:12" ht="12.5" x14ac:dyDescent="0.25">
      <c r="A1115" s="37"/>
      <c r="I1115" s="35"/>
      <c r="J1115" s="35"/>
      <c r="K1115" s="35"/>
      <c r="L1115" s="35"/>
    </row>
    <row r="1116" spans="1:12" ht="12.5" x14ac:dyDescent="0.25">
      <c r="A1116" s="37"/>
      <c r="I1116" s="35"/>
      <c r="J1116" s="35"/>
      <c r="K1116" s="35"/>
      <c r="L1116" s="35"/>
    </row>
    <row r="1117" spans="1:12" ht="12.5" x14ac:dyDescent="0.25">
      <c r="A1117" s="37"/>
      <c r="I1117" s="35"/>
      <c r="J1117" s="35"/>
      <c r="K1117" s="35"/>
      <c r="L1117" s="35"/>
    </row>
    <row r="1118" spans="1:12" ht="12.5" x14ac:dyDescent="0.25">
      <c r="A1118" s="37"/>
      <c r="I1118" s="35"/>
      <c r="J1118" s="35"/>
      <c r="K1118" s="35"/>
      <c r="L1118" s="35"/>
    </row>
    <row r="1119" spans="1:12" ht="12.5" x14ac:dyDescent="0.25">
      <c r="A1119" s="37"/>
      <c r="I1119" s="35"/>
      <c r="J1119" s="35"/>
      <c r="K1119" s="35"/>
      <c r="L1119" s="35"/>
    </row>
    <row r="1120" spans="1:12" ht="12.5" x14ac:dyDescent="0.25">
      <c r="A1120" s="37"/>
      <c r="I1120" s="35"/>
      <c r="J1120" s="35"/>
      <c r="K1120" s="35"/>
      <c r="L1120" s="35"/>
    </row>
    <row r="1121" spans="1:12" ht="12.5" x14ac:dyDescent="0.25">
      <c r="A1121" s="37"/>
      <c r="I1121" s="35"/>
      <c r="J1121" s="35"/>
      <c r="K1121" s="35"/>
      <c r="L1121" s="35"/>
    </row>
    <row r="1122" spans="1:12" ht="12.5" x14ac:dyDescent="0.25">
      <c r="A1122" s="37"/>
      <c r="I1122" s="35"/>
      <c r="J1122" s="35"/>
      <c r="K1122" s="35"/>
      <c r="L1122" s="35"/>
    </row>
    <row r="1123" spans="1:12" ht="12.5" x14ac:dyDescent="0.25">
      <c r="A1123" s="37"/>
      <c r="I1123" s="35"/>
      <c r="J1123" s="35"/>
      <c r="K1123" s="35"/>
      <c r="L1123" s="35"/>
    </row>
    <row r="1124" spans="1:12" ht="12.5" x14ac:dyDescent="0.25">
      <c r="A1124" s="37"/>
      <c r="I1124" s="35"/>
      <c r="J1124" s="35"/>
      <c r="K1124" s="35"/>
      <c r="L1124" s="35"/>
    </row>
    <row r="1125" spans="1:12" ht="12.5" x14ac:dyDescent="0.25">
      <c r="A1125" s="37"/>
      <c r="I1125" s="35"/>
      <c r="J1125" s="35"/>
      <c r="K1125" s="35"/>
      <c r="L1125" s="35"/>
    </row>
    <row r="1126" spans="1:12" ht="12.5" x14ac:dyDescent="0.25">
      <c r="A1126" s="37"/>
      <c r="I1126" s="35"/>
      <c r="J1126" s="35"/>
      <c r="K1126" s="35"/>
      <c r="L1126" s="35"/>
    </row>
    <row r="1127" spans="1:12" ht="12.5" x14ac:dyDescent="0.25">
      <c r="A1127" s="37"/>
      <c r="I1127" s="35"/>
      <c r="J1127" s="35"/>
      <c r="K1127" s="35"/>
      <c r="L1127" s="35"/>
    </row>
    <row r="1128" spans="1:12" ht="12.5" x14ac:dyDescent="0.25">
      <c r="A1128" s="37"/>
      <c r="I1128" s="35"/>
      <c r="J1128" s="35"/>
      <c r="K1128" s="35"/>
      <c r="L1128" s="35"/>
    </row>
    <row r="1129" spans="1:12" ht="12.5" x14ac:dyDescent="0.25">
      <c r="A1129" s="37"/>
      <c r="I1129" s="35"/>
      <c r="J1129" s="35"/>
      <c r="K1129" s="35"/>
      <c r="L1129" s="35"/>
    </row>
    <row r="1130" spans="1:12" ht="12.5" x14ac:dyDescent="0.25">
      <c r="A1130" s="37"/>
      <c r="I1130" s="35"/>
      <c r="J1130" s="35"/>
      <c r="K1130" s="35"/>
      <c r="L1130" s="35"/>
    </row>
    <row r="1131" spans="1:12" ht="12.5" x14ac:dyDescent="0.25">
      <c r="A1131" s="37"/>
      <c r="I1131" s="35"/>
      <c r="J1131" s="35"/>
      <c r="K1131" s="35"/>
      <c r="L1131" s="35"/>
    </row>
    <row r="1132" spans="1:12" ht="12.5" x14ac:dyDescent="0.25">
      <c r="A1132" s="37"/>
      <c r="I1132" s="35"/>
      <c r="J1132" s="35"/>
      <c r="K1132" s="35"/>
      <c r="L1132" s="35"/>
    </row>
    <row r="1133" spans="1:12" ht="12.5" x14ac:dyDescent="0.25">
      <c r="A1133" s="37"/>
      <c r="I1133" s="35"/>
      <c r="J1133" s="35"/>
      <c r="K1133" s="35"/>
      <c r="L1133" s="35"/>
    </row>
    <row r="1134" spans="1:12" ht="12.5" x14ac:dyDescent="0.25">
      <c r="A1134" s="37"/>
      <c r="I1134" s="35"/>
      <c r="J1134" s="35"/>
      <c r="K1134" s="35"/>
      <c r="L1134" s="35"/>
    </row>
    <row r="1135" spans="1:12" ht="12.5" x14ac:dyDescent="0.25">
      <c r="A1135" s="37"/>
      <c r="I1135" s="35"/>
      <c r="J1135" s="35"/>
      <c r="K1135" s="35"/>
      <c r="L1135" s="35"/>
    </row>
    <row r="1136" spans="1:12" ht="12.5" x14ac:dyDescent="0.25">
      <c r="A1136" s="37"/>
      <c r="I1136" s="35"/>
      <c r="J1136" s="35"/>
      <c r="K1136" s="35"/>
      <c r="L1136" s="35"/>
    </row>
    <row r="1137" spans="1:12" ht="12.5" x14ac:dyDescent="0.25">
      <c r="A1137" s="37"/>
      <c r="I1137" s="35"/>
      <c r="J1137" s="35"/>
      <c r="K1137" s="35"/>
      <c r="L1137" s="35"/>
    </row>
    <row r="1138" spans="1:12" ht="12.5" x14ac:dyDescent="0.25">
      <c r="A1138" s="37"/>
      <c r="I1138" s="35"/>
      <c r="J1138" s="35"/>
      <c r="K1138" s="35"/>
      <c r="L1138" s="35"/>
    </row>
    <row r="1139" spans="1:12" ht="12.5" x14ac:dyDescent="0.25">
      <c r="A1139" s="37"/>
      <c r="I1139" s="35"/>
      <c r="J1139" s="35"/>
      <c r="K1139" s="35"/>
      <c r="L1139" s="35"/>
    </row>
    <row r="1140" spans="1:12" ht="12.5" x14ac:dyDescent="0.25">
      <c r="A1140" s="37"/>
      <c r="I1140" s="35"/>
      <c r="J1140" s="35"/>
      <c r="K1140" s="35"/>
      <c r="L1140" s="35"/>
    </row>
    <row r="1141" spans="1:12" ht="12.5" x14ac:dyDescent="0.25">
      <c r="A1141" s="37"/>
      <c r="I1141" s="35"/>
      <c r="J1141" s="35"/>
      <c r="K1141" s="35"/>
      <c r="L1141" s="35"/>
    </row>
    <row r="1142" spans="1:12" ht="12.5" x14ac:dyDescent="0.25">
      <c r="A1142" s="37"/>
      <c r="I1142" s="35"/>
      <c r="J1142" s="35"/>
      <c r="K1142" s="35"/>
      <c r="L1142" s="35"/>
    </row>
    <row r="1143" spans="1:12" ht="12.5" x14ac:dyDescent="0.25">
      <c r="A1143" s="37"/>
      <c r="I1143" s="35"/>
      <c r="J1143" s="35"/>
      <c r="K1143" s="35"/>
      <c r="L1143" s="35"/>
    </row>
    <row r="1144" spans="1:12" ht="12.5" x14ac:dyDescent="0.25">
      <c r="A1144" s="37"/>
      <c r="I1144" s="35"/>
      <c r="J1144" s="35"/>
      <c r="K1144" s="35"/>
      <c r="L1144" s="35"/>
    </row>
    <row r="1145" spans="1:12" ht="12.5" x14ac:dyDescent="0.25">
      <c r="A1145" s="37"/>
      <c r="I1145" s="35"/>
      <c r="J1145" s="35"/>
      <c r="K1145" s="35"/>
      <c r="L1145" s="35"/>
    </row>
    <row r="1146" spans="1:12" ht="12.5" x14ac:dyDescent="0.25">
      <c r="A1146" s="37"/>
      <c r="I1146" s="35"/>
      <c r="J1146" s="35"/>
      <c r="K1146" s="35"/>
      <c r="L1146" s="35"/>
    </row>
    <row r="1147" spans="1:12" ht="12.5" x14ac:dyDescent="0.25">
      <c r="A1147" s="37"/>
      <c r="I1147" s="35"/>
      <c r="J1147" s="35"/>
      <c r="K1147" s="35"/>
      <c r="L1147" s="35"/>
    </row>
    <row r="1148" spans="1:12" ht="12.5" x14ac:dyDescent="0.25">
      <c r="A1148" s="37"/>
      <c r="I1148" s="35"/>
      <c r="J1148" s="35"/>
      <c r="K1148" s="35"/>
      <c r="L1148" s="35"/>
    </row>
    <row r="1149" spans="1:12" ht="12.5" x14ac:dyDescent="0.25">
      <c r="A1149" s="37"/>
      <c r="I1149" s="35"/>
      <c r="J1149" s="35"/>
      <c r="K1149" s="35"/>
      <c r="L1149" s="35"/>
    </row>
    <row r="1150" spans="1:12" ht="12.5" x14ac:dyDescent="0.25">
      <c r="A1150" s="37"/>
      <c r="I1150" s="35"/>
      <c r="J1150" s="35"/>
      <c r="K1150" s="35"/>
      <c r="L1150" s="35"/>
    </row>
    <row r="1151" spans="1:12" ht="12.5" x14ac:dyDescent="0.25">
      <c r="A1151" s="37"/>
      <c r="I1151" s="35"/>
      <c r="J1151" s="35"/>
      <c r="K1151" s="35"/>
      <c r="L1151" s="35"/>
    </row>
    <row r="1152" spans="1:12" ht="12.5" x14ac:dyDescent="0.25">
      <c r="A1152" s="37"/>
      <c r="I1152" s="35"/>
      <c r="J1152" s="35"/>
      <c r="K1152" s="35"/>
      <c r="L1152" s="35"/>
    </row>
    <row r="1153" spans="1:12" ht="12.5" x14ac:dyDescent="0.25">
      <c r="A1153" s="37"/>
      <c r="I1153" s="35"/>
      <c r="J1153" s="35"/>
      <c r="K1153" s="35"/>
      <c r="L1153" s="35"/>
    </row>
    <row r="1154" spans="1:12" ht="12.5" x14ac:dyDescent="0.25">
      <c r="A1154" s="37"/>
      <c r="I1154" s="35"/>
      <c r="J1154" s="35"/>
      <c r="K1154" s="35"/>
      <c r="L1154" s="35"/>
    </row>
    <row r="1155" spans="1:12" ht="12.5" x14ac:dyDescent="0.25">
      <c r="A1155" s="37"/>
      <c r="I1155" s="35"/>
      <c r="J1155" s="35"/>
      <c r="K1155" s="35"/>
      <c r="L1155" s="35"/>
    </row>
    <row r="1156" spans="1:12" ht="12.5" x14ac:dyDescent="0.25">
      <c r="A1156" s="37"/>
      <c r="I1156" s="35"/>
      <c r="J1156" s="35"/>
      <c r="K1156" s="35"/>
      <c r="L1156" s="35"/>
    </row>
    <row r="1157" spans="1:12" ht="12.5" x14ac:dyDescent="0.25">
      <c r="A1157" s="37"/>
      <c r="I1157" s="35"/>
      <c r="J1157" s="35"/>
      <c r="K1157" s="35"/>
      <c r="L1157" s="35"/>
    </row>
    <row r="1158" spans="1:12" ht="12.5" x14ac:dyDescent="0.25">
      <c r="A1158" s="37"/>
      <c r="I1158" s="35"/>
      <c r="J1158" s="35"/>
      <c r="K1158" s="35"/>
      <c r="L1158" s="35"/>
    </row>
    <row r="1159" spans="1:12" ht="12.5" x14ac:dyDescent="0.25">
      <c r="A1159" s="37"/>
      <c r="I1159" s="35"/>
      <c r="J1159" s="35"/>
      <c r="K1159" s="35"/>
      <c r="L1159" s="35"/>
    </row>
    <row r="1160" spans="1:12" ht="12.5" x14ac:dyDescent="0.25">
      <c r="A1160" s="37"/>
      <c r="I1160" s="35"/>
      <c r="J1160" s="35"/>
      <c r="K1160" s="35"/>
      <c r="L1160" s="35"/>
    </row>
    <row r="1161" spans="1:12" ht="12.5" x14ac:dyDescent="0.25">
      <c r="A1161" s="37"/>
      <c r="I1161" s="35"/>
      <c r="J1161" s="35"/>
      <c r="K1161" s="35"/>
      <c r="L1161" s="35"/>
    </row>
    <row r="1162" spans="1:12" ht="12.5" x14ac:dyDescent="0.25">
      <c r="A1162" s="37"/>
      <c r="I1162" s="35"/>
      <c r="J1162" s="35"/>
      <c r="K1162" s="35"/>
      <c r="L1162" s="35"/>
    </row>
    <row r="1163" spans="1:12" ht="12.5" x14ac:dyDescent="0.25">
      <c r="A1163" s="37"/>
      <c r="I1163" s="35"/>
      <c r="J1163" s="35"/>
      <c r="K1163" s="35"/>
      <c r="L1163" s="35"/>
    </row>
    <row r="1164" spans="1:12" ht="12.5" x14ac:dyDescent="0.25">
      <c r="A1164" s="37"/>
      <c r="I1164" s="35"/>
      <c r="J1164" s="35"/>
      <c r="K1164" s="35"/>
      <c r="L1164" s="35"/>
    </row>
    <row r="1165" spans="1:12" ht="12.5" x14ac:dyDescent="0.25">
      <c r="A1165" s="37"/>
      <c r="I1165" s="35"/>
      <c r="J1165" s="35"/>
      <c r="K1165" s="35"/>
      <c r="L1165" s="35"/>
    </row>
    <row r="1166" spans="1:12" ht="12.5" x14ac:dyDescent="0.25">
      <c r="A1166" s="37"/>
      <c r="I1166" s="35"/>
      <c r="J1166" s="35"/>
      <c r="K1166" s="35"/>
      <c r="L1166" s="35"/>
    </row>
    <row r="1167" spans="1:12" ht="12.5" x14ac:dyDescent="0.25">
      <c r="A1167" s="37"/>
      <c r="I1167" s="35"/>
      <c r="J1167" s="35"/>
      <c r="K1167" s="35"/>
      <c r="L1167" s="35"/>
    </row>
    <row r="1168" spans="1:12" ht="12.5" x14ac:dyDescent="0.25">
      <c r="A1168" s="37"/>
      <c r="I1168" s="35"/>
      <c r="J1168" s="35"/>
      <c r="K1168" s="35"/>
      <c r="L1168" s="35"/>
    </row>
    <row r="1169" spans="1:12" ht="12.5" x14ac:dyDescent="0.25">
      <c r="A1169" s="37"/>
      <c r="I1169" s="35"/>
      <c r="J1169" s="35"/>
      <c r="K1169" s="35"/>
      <c r="L1169" s="35"/>
    </row>
    <row r="1170" spans="1:12" ht="12.5" x14ac:dyDescent="0.25">
      <c r="A1170" s="37"/>
      <c r="I1170" s="35"/>
      <c r="J1170" s="35"/>
      <c r="K1170" s="35"/>
      <c r="L1170" s="35"/>
    </row>
    <row r="1171" spans="1:12" ht="12.5" x14ac:dyDescent="0.25">
      <c r="A1171" s="37"/>
      <c r="I1171" s="35"/>
      <c r="J1171" s="35"/>
      <c r="K1171" s="35"/>
      <c r="L1171" s="35"/>
    </row>
    <row r="1172" spans="1:12" ht="12.5" x14ac:dyDescent="0.25">
      <c r="A1172" s="37"/>
      <c r="I1172" s="35"/>
      <c r="J1172" s="35"/>
      <c r="K1172" s="35"/>
      <c r="L1172" s="35"/>
    </row>
    <row r="1173" spans="1:12" ht="12.5" x14ac:dyDescent="0.25">
      <c r="A1173" s="37"/>
      <c r="I1173" s="35"/>
      <c r="J1173" s="35"/>
      <c r="K1173" s="35"/>
      <c r="L1173" s="35"/>
    </row>
    <row r="1174" spans="1:12" ht="12.5" x14ac:dyDescent="0.25">
      <c r="A1174" s="37"/>
      <c r="I1174" s="35"/>
      <c r="J1174" s="35"/>
      <c r="K1174" s="35"/>
      <c r="L1174" s="35"/>
    </row>
    <row r="1175" spans="1:12" ht="12.5" x14ac:dyDescent="0.25">
      <c r="A1175" s="37"/>
      <c r="I1175" s="35"/>
      <c r="J1175" s="35"/>
      <c r="K1175" s="35"/>
      <c r="L1175" s="35"/>
    </row>
    <row r="1176" spans="1:12" ht="12.5" x14ac:dyDescent="0.25">
      <c r="A1176" s="37"/>
      <c r="I1176" s="35"/>
      <c r="J1176" s="35"/>
      <c r="K1176" s="35"/>
      <c r="L1176" s="35"/>
    </row>
    <row r="1177" spans="1:12" ht="12.5" x14ac:dyDescent="0.25">
      <c r="A1177" s="37"/>
      <c r="I1177" s="35"/>
      <c r="J1177" s="35"/>
      <c r="K1177" s="35"/>
      <c r="L1177" s="35"/>
    </row>
    <row r="1178" spans="1:12" ht="12.5" x14ac:dyDescent="0.25">
      <c r="A1178" s="37"/>
      <c r="I1178" s="35"/>
      <c r="J1178" s="35"/>
      <c r="K1178" s="35"/>
      <c r="L1178" s="35"/>
    </row>
    <row r="1179" spans="1:12" ht="12.5" x14ac:dyDescent="0.25">
      <c r="A1179" s="37"/>
      <c r="I1179" s="35"/>
      <c r="J1179" s="35"/>
      <c r="K1179" s="35"/>
      <c r="L1179" s="35"/>
    </row>
    <row r="1180" spans="1:12" ht="12.5" x14ac:dyDescent="0.25">
      <c r="A1180" s="37"/>
      <c r="I1180" s="35"/>
      <c r="J1180" s="35"/>
      <c r="K1180" s="35"/>
      <c r="L1180" s="35"/>
    </row>
    <row r="1181" spans="1:12" ht="12.5" x14ac:dyDescent="0.25">
      <c r="A1181" s="37"/>
      <c r="I1181" s="35"/>
      <c r="J1181" s="35"/>
      <c r="K1181" s="35"/>
      <c r="L1181" s="35"/>
    </row>
  </sheetData>
  <autoFilter ref="A2:M232" xr:uid="{00000000-0001-0000-0200-000000000000}"/>
  <mergeCells count="3">
    <mergeCell ref="F1:H1"/>
    <mergeCell ref="I1:K1"/>
    <mergeCell ref="A1:E1"/>
  </mergeCells>
  <conditionalFormatting sqref="E10 E59:E70 E74:E75 E77 E103:E104 E106:E110 E123:E125 E98:E101 E128:E129 E153 E134 E155 E160:E161 E170 E176 E186 E188:E231 E28 E35 E3:E7 E38:E41 E45:E48 E53:E55">
    <cfRule type="beginsWith" dxfId="167" priority="339" operator="beginsWith" text="6">
      <formula>LEFT((E3),LEN("6"))=("6")</formula>
    </cfRule>
  </conditionalFormatting>
  <conditionalFormatting sqref="E10 E59:E70 E74:E75 E77 E103:E104 E106:E110 E123:E125 E98:E101 E128:E129 E153 E134 E155 E160:E161 E170 E176 E186 E188:E231 E28 E35 E3:E7 E38:E41 E45:E48 E53:E55">
    <cfRule type="beginsWith" dxfId="166" priority="340" operator="beginsWith" text="7">
      <formula>LEFT((E3),LEN("7"))=("7")</formula>
    </cfRule>
  </conditionalFormatting>
  <conditionalFormatting sqref="H232">
    <cfRule type="cellIs" dxfId="165" priority="341" operator="notEqual">
      <formula>0</formula>
    </cfRule>
  </conditionalFormatting>
  <conditionalFormatting sqref="E8:E9">
    <cfRule type="beginsWith" dxfId="164" priority="217" operator="beginsWith" text="6">
      <formula>LEFT((E8),LEN("6"))=("6")</formula>
    </cfRule>
  </conditionalFormatting>
  <conditionalFormatting sqref="E8:E9">
    <cfRule type="beginsWith" dxfId="163" priority="218" operator="beginsWith" text="7">
      <formula>LEFT((E8),LEN("7"))=("7")</formula>
    </cfRule>
  </conditionalFormatting>
  <conditionalFormatting sqref="E36:E37">
    <cfRule type="beginsWith" dxfId="162" priority="201" operator="beginsWith" text="6">
      <formula>LEFT((E36),LEN("6"))=("6")</formula>
    </cfRule>
  </conditionalFormatting>
  <conditionalFormatting sqref="E36:E37">
    <cfRule type="beginsWith" dxfId="161" priority="202" operator="beginsWith" text="7">
      <formula>LEFT((E36),LEN("7"))=("7")</formula>
    </cfRule>
  </conditionalFormatting>
  <conditionalFormatting sqref="E45">
    <cfRule type="beginsWith" dxfId="160" priority="181" operator="beginsWith" text="6">
      <formula>LEFT((E45),LEN("6"))=("6")</formula>
    </cfRule>
  </conditionalFormatting>
  <conditionalFormatting sqref="E45">
    <cfRule type="beginsWith" dxfId="159" priority="182" operator="beginsWith" text="7">
      <formula>LEFT((E45),LEN("7"))=("7")</formula>
    </cfRule>
  </conditionalFormatting>
  <conditionalFormatting sqref="E51">
    <cfRule type="beginsWith" dxfId="158" priority="179" operator="beginsWith" text="6">
      <formula>LEFT((E51),LEN("6"))=("6")</formula>
    </cfRule>
  </conditionalFormatting>
  <conditionalFormatting sqref="E51">
    <cfRule type="beginsWith" dxfId="157" priority="180" operator="beginsWith" text="7">
      <formula>LEFT((E51),LEN("7"))=("7")</formula>
    </cfRule>
  </conditionalFormatting>
  <conditionalFormatting sqref="E51">
    <cfRule type="beginsWith" dxfId="156" priority="177" operator="beginsWith" text="6">
      <formula>LEFT((E51),LEN("6"))=("6")</formula>
    </cfRule>
  </conditionalFormatting>
  <conditionalFormatting sqref="E51">
    <cfRule type="beginsWith" dxfId="155" priority="178" operator="beginsWith" text="7">
      <formula>LEFT((E51),LEN("7"))=("7")</formula>
    </cfRule>
  </conditionalFormatting>
  <conditionalFormatting sqref="E57">
    <cfRule type="beginsWith" dxfId="154" priority="175" operator="beginsWith" text="6">
      <formula>LEFT((E57),LEN("6"))=("6")</formula>
    </cfRule>
  </conditionalFormatting>
  <conditionalFormatting sqref="E57">
    <cfRule type="beginsWith" dxfId="153" priority="176" operator="beginsWith" text="7">
      <formula>LEFT((E57),LEN("7"))=("7")</formula>
    </cfRule>
  </conditionalFormatting>
  <conditionalFormatting sqref="E58">
    <cfRule type="beginsWith" dxfId="152" priority="173" operator="beginsWith" text="6">
      <formula>LEFT((E58),LEN("6"))=("6")</formula>
    </cfRule>
  </conditionalFormatting>
  <conditionalFormatting sqref="E58">
    <cfRule type="beginsWith" dxfId="151" priority="174" operator="beginsWith" text="7">
      <formula>LEFT((E58),LEN("7"))=("7")</formula>
    </cfRule>
  </conditionalFormatting>
  <conditionalFormatting sqref="E71">
    <cfRule type="beginsWith" dxfId="150" priority="171" operator="beginsWith" text="6">
      <formula>LEFT((E71),LEN("6"))=("6")</formula>
    </cfRule>
  </conditionalFormatting>
  <conditionalFormatting sqref="E71">
    <cfRule type="beginsWith" dxfId="149" priority="172" operator="beginsWith" text="7">
      <formula>LEFT((E71),LEN("7"))=("7")</formula>
    </cfRule>
  </conditionalFormatting>
  <conditionalFormatting sqref="E72">
    <cfRule type="beginsWith" dxfId="148" priority="169" operator="beginsWith" text="6">
      <formula>LEFT((E72),LEN("6"))=("6")</formula>
    </cfRule>
  </conditionalFormatting>
  <conditionalFormatting sqref="E72">
    <cfRule type="beginsWith" dxfId="147" priority="170" operator="beginsWith" text="7">
      <formula>LEFT((E72),LEN("7"))=("7")</formula>
    </cfRule>
  </conditionalFormatting>
  <conditionalFormatting sqref="E76">
    <cfRule type="beginsWith" dxfId="146" priority="167" operator="beginsWith" text="6">
      <formula>LEFT((E76),LEN("6"))=("6")</formula>
    </cfRule>
  </conditionalFormatting>
  <conditionalFormatting sqref="E76">
    <cfRule type="beginsWith" dxfId="145" priority="168" operator="beginsWith" text="7">
      <formula>LEFT((E76),LEN("7"))=("7")</formula>
    </cfRule>
  </conditionalFormatting>
  <conditionalFormatting sqref="E78">
    <cfRule type="beginsWith" dxfId="144" priority="165" operator="beginsWith" text="6">
      <formula>LEFT((E78),LEN("6"))=("6")</formula>
    </cfRule>
  </conditionalFormatting>
  <conditionalFormatting sqref="E78">
    <cfRule type="beginsWith" dxfId="143" priority="166" operator="beginsWith" text="7">
      <formula>LEFT((E78),LEN("7"))=("7")</formula>
    </cfRule>
  </conditionalFormatting>
  <conditionalFormatting sqref="E79">
    <cfRule type="beginsWith" dxfId="142" priority="163" operator="beginsWith" text="6">
      <formula>LEFT((E79),LEN("6"))=("6")</formula>
    </cfRule>
  </conditionalFormatting>
  <conditionalFormatting sqref="E79">
    <cfRule type="beginsWith" dxfId="141" priority="164" operator="beginsWith" text="7">
      <formula>LEFT((E79),LEN("7"))=("7")</formula>
    </cfRule>
  </conditionalFormatting>
  <conditionalFormatting sqref="E80">
    <cfRule type="beginsWith" dxfId="140" priority="161" operator="beginsWith" text="6">
      <formula>LEFT((E80),LEN("6"))=("6")</formula>
    </cfRule>
  </conditionalFormatting>
  <conditionalFormatting sqref="E80">
    <cfRule type="beginsWith" dxfId="139" priority="162" operator="beginsWith" text="7">
      <formula>LEFT((E80),LEN("7"))=("7")</formula>
    </cfRule>
  </conditionalFormatting>
  <conditionalFormatting sqref="E81">
    <cfRule type="beginsWith" dxfId="138" priority="159" operator="beginsWith" text="6">
      <formula>LEFT((E81),LEN("6"))=("6")</formula>
    </cfRule>
  </conditionalFormatting>
  <conditionalFormatting sqref="E81">
    <cfRule type="beginsWith" dxfId="137" priority="160" operator="beginsWith" text="7">
      <formula>LEFT((E81),LEN("7"))=("7")</formula>
    </cfRule>
  </conditionalFormatting>
  <conditionalFormatting sqref="E82:E87">
    <cfRule type="beginsWith" dxfId="136" priority="157" operator="beginsWith" text="6">
      <formula>LEFT((E82),LEN("6"))=("6")</formula>
    </cfRule>
  </conditionalFormatting>
  <conditionalFormatting sqref="E82:E87">
    <cfRule type="beginsWith" dxfId="135" priority="158" operator="beginsWith" text="7">
      <formula>LEFT((E82),LEN("7"))=("7")</formula>
    </cfRule>
  </conditionalFormatting>
  <conditionalFormatting sqref="E88">
    <cfRule type="beginsWith" dxfId="134" priority="155" operator="beginsWith" text="6">
      <formula>LEFT((E88),LEN("6"))=("6")</formula>
    </cfRule>
  </conditionalFormatting>
  <conditionalFormatting sqref="E88">
    <cfRule type="beginsWith" dxfId="133" priority="156" operator="beginsWith" text="7">
      <formula>LEFT((E88),LEN("7"))=("7")</formula>
    </cfRule>
  </conditionalFormatting>
  <conditionalFormatting sqref="E89">
    <cfRule type="beginsWith" dxfId="132" priority="153" operator="beginsWith" text="6">
      <formula>LEFT((E89),LEN("6"))=("6")</formula>
    </cfRule>
  </conditionalFormatting>
  <conditionalFormatting sqref="E89">
    <cfRule type="beginsWith" dxfId="131" priority="154" operator="beginsWith" text="7">
      <formula>LEFT((E89),LEN("7"))=("7")</formula>
    </cfRule>
  </conditionalFormatting>
  <conditionalFormatting sqref="E90">
    <cfRule type="beginsWith" dxfId="130" priority="151" operator="beginsWith" text="6">
      <formula>LEFT((E90),LEN("6"))=("6")</formula>
    </cfRule>
  </conditionalFormatting>
  <conditionalFormatting sqref="E90">
    <cfRule type="beginsWith" dxfId="129" priority="152" operator="beginsWith" text="7">
      <formula>LEFT((E90),LEN("7"))=("7")</formula>
    </cfRule>
  </conditionalFormatting>
  <conditionalFormatting sqref="E92:E93">
    <cfRule type="beginsWith" dxfId="128" priority="149" operator="beginsWith" text="6">
      <formula>LEFT((E92),LEN("6"))=("6")</formula>
    </cfRule>
  </conditionalFormatting>
  <conditionalFormatting sqref="E92:E93">
    <cfRule type="beginsWith" dxfId="127" priority="150" operator="beginsWith" text="7">
      <formula>LEFT((E92),LEN("7"))=("7")</formula>
    </cfRule>
  </conditionalFormatting>
  <conditionalFormatting sqref="E94:E95">
    <cfRule type="beginsWith" dxfId="126" priority="147" operator="beginsWith" text="6">
      <formula>LEFT((E94),LEN("6"))=("6")</formula>
    </cfRule>
  </conditionalFormatting>
  <conditionalFormatting sqref="E94:E95">
    <cfRule type="beginsWith" dxfId="125" priority="148" operator="beginsWith" text="7">
      <formula>LEFT((E94),LEN("7"))=("7")</formula>
    </cfRule>
  </conditionalFormatting>
  <conditionalFormatting sqref="E91">
    <cfRule type="beginsWith" dxfId="124" priority="145" operator="beginsWith" text="6">
      <formula>LEFT((E91),LEN("6"))=("6")</formula>
    </cfRule>
  </conditionalFormatting>
  <conditionalFormatting sqref="E91">
    <cfRule type="beginsWith" dxfId="123" priority="146" operator="beginsWith" text="7">
      <formula>LEFT((E91),LEN("7"))=("7")</formula>
    </cfRule>
  </conditionalFormatting>
  <conditionalFormatting sqref="E96">
    <cfRule type="beginsWith" dxfId="122" priority="143" operator="beginsWith" text="6">
      <formula>LEFT((E96),LEN("6"))=("6")</formula>
    </cfRule>
  </conditionalFormatting>
  <conditionalFormatting sqref="E96">
    <cfRule type="beginsWith" dxfId="121" priority="144" operator="beginsWith" text="7">
      <formula>LEFT((E96),LEN("7"))=("7")</formula>
    </cfRule>
  </conditionalFormatting>
  <conditionalFormatting sqref="E97">
    <cfRule type="beginsWith" dxfId="120" priority="141" operator="beginsWith" text="6">
      <formula>LEFT((E97),LEN("6"))=("6")</formula>
    </cfRule>
  </conditionalFormatting>
  <conditionalFormatting sqref="E97">
    <cfRule type="beginsWith" dxfId="119" priority="142" operator="beginsWith" text="7">
      <formula>LEFT((E97),LEN("7"))=("7")</formula>
    </cfRule>
  </conditionalFormatting>
  <conditionalFormatting sqref="E102">
    <cfRule type="beginsWith" dxfId="118" priority="139" operator="beginsWith" text="6">
      <formula>LEFT((E102),LEN("6"))=("6")</formula>
    </cfRule>
  </conditionalFormatting>
  <conditionalFormatting sqref="E102">
    <cfRule type="beginsWith" dxfId="117" priority="140" operator="beginsWith" text="7">
      <formula>LEFT((E102),LEN("7"))=("7")</formula>
    </cfRule>
  </conditionalFormatting>
  <conditionalFormatting sqref="E102">
    <cfRule type="beginsWith" dxfId="116" priority="137" operator="beginsWith" text="6">
      <formula>LEFT((E102),LEN("6"))=("6")</formula>
    </cfRule>
  </conditionalFormatting>
  <conditionalFormatting sqref="E102">
    <cfRule type="beginsWith" dxfId="115" priority="138" operator="beginsWith" text="7">
      <formula>LEFT((E102),LEN("7"))=("7")</formula>
    </cfRule>
  </conditionalFormatting>
  <conditionalFormatting sqref="E105">
    <cfRule type="beginsWith" dxfId="114" priority="135" operator="beginsWith" text="6">
      <formula>LEFT((E105),LEN("6"))=("6")</formula>
    </cfRule>
  </conditionalFormatting>
  <conditionalFormatting sqref="E105">
    <cfRule type="beginsWith" dxfId="113" priority="136" operator="beginsWith" text="7">
      <formula>LEFT((E105),LEN("7"))=("7")</formula>
    </cfRule>
  </conditionalFormatting>
  <conditionalFormatting sqref="E111">
    <cfRule type="beginsWith" dxfId="112" priority="133" operator="beginsWith" text="6">
      <formula>LEFT((E111),LEN("6"))=("6")</formula>
    </cfRule>
  </conditionalFormatting>
  <conditionalFormatting sqref="E111">
    <cfRule type="beginsWith" dxfId="111" priority="134" operator="beginsWith" text="7">
      <formula>LEFT((E111),LEN("7"))=("7")</formula>
    </cfRule>
  </conditionalFormatting>
  <conditionalFormatting sqref="E112">
    <cfRule type="beginsWith" dxfId="110" priority="131" operator="beginsWith" text="6">
      <formula>LEFT((E112),LEN("6"))=("6")</formula>
    </cfRule>
  </conditionalFormatting>
  <conditionalFormatting sqref="E112">
    <cfRule type="beginsWith" dxfId="109" priority="132" operator="beginsWith" text="7">
      <formula>LEFT((E112),LEN("7"))=("7")</formula>
    </cfRule>
  </conditionalFormatting>
  <conditionalFormatting sqref="E113">
    <cfRule type="beginsWith" dxfId="108" priority="129" operator="beginsWith" text="6">
      <formula>LEFT((E113),LEN("6"))=("6")</formula>
    </cfRule>
  </conditionalFormatting>
  <conditionalFormatting sqref="E113">
    <cfRule type="beginsWith" dxfId="107" priority="130" operator="beginsWith" text="7">
      <formula>LEFT((E113),LEN("7"))=("7")</formula>
    </cfRule>
  </conditionalFormatting>
  <conditionalFormatting sqref="E114">
    <cfRule type="beginsWith" dxfId="106" priority="127" operator="beginsWith" text="6">
      <formula>LEFT((E114),LEN("6"))=("6")</formula>
    </cfRule>
  </conditionalFormatting>
  <conditionalFormatting sqref="E114">
    <cfRule type="beginsWith" dxfId="105" priority="128" operator="beginsWith" text="7">
      <formula>LEFT((E114),LEN("7"))=("7")</formula>
    </cfRule>
  </conditionalFormatting>
  <conditionalFormatting sqref="E115:E117">
    <cfRule type="beginsWith" dxfId="104" priority="125" operator="beginsWith" text="6">
      <formula>LEFT((E115),LEN("6"))=("6")</formula>
    </cfRule>
  </conditionalFormatting>
  <conditionalFormatting sqref="E115:E117">
    <cfRule type="beginsWith" dxfId="103" priority="126" operator="beginsWith" text="7">
      <formula>LEFT((E115),LEN("7"))=("7")</formula>
    </cfRule>
  </conditionalFormatting>
  <conditionalFormatting sqref="E118">
    <cfRule type="beginsWith" dxfId="102" priority="123" operator="beginsWith" text="6">
      <formula>LEFT((E118),LEN("6"))=("6")</formula>
    </cfRule>
  </conditionalFormatting>
  <conditionalFormatting sqref="E118">
    <cfRule type="beginsWith" dxfId="101" priority="124" operator="beginsWith" text="7">
      <formula>LEFT((E118),LEN("7"))=("7")</formula>
    </cfRule>
  </conditionalFormatting>
  <conditionalFormatting sqref="E119">
    <cfRule type="beginsWith" dxfId="100" priority="121" operator="beginsWith" text="6">
      <formula>LEFT((E119),LEN("6"))=("6")</formula>
    </cfRule>
  </conditionalFormatting>
  <conditionalFormatting sqref="E119">
    <cfRule type="beginsWith" dxfId="99" priority="122" operator="beginsWith" text="7">
      <formula>LEFT((E119),LEN("7"))=("7")</formula>
    </cfRule>
  </conditionalFormatting>
  <conditionalFormatting sqref="E120">
    <cfRule type="beginsWith" dxfId="98" priority="119" operator="beginsWith" text="6">
      <formula>LEFT((E120),LEN("6"))=("6")</formula>
    </cfRule>
  </conditionalFormatting>
  <conditionalFormatting sqref="E120">
    <cfRule type="beginsWith" dxfId="97" priority="120" operator="beginsWith" text="7">
      <formula>LEFT((E120),LEN("7"))=("7")</formula>
    </cfRule>
  </conditionalFormatting>
  <conditionalFormatting sqref="E121">
    <cfRule type="beginsWith" dxfId="96" priority="117" operator="beginsWith" text="6">
      <formula>LEFT((E121),LEN("6"))=("6")</formula>
    </cfRule>
  </conditionalFormatting>
  <conditionalFormatting sqref="E121">
    <cfRule type="beginsWith" dxfId="95" priority="118" operator="beginsWith" text="7">
      <formula>LEFT((E121),LEN("7"))=("7")</formula>
    </cfRule>
  </conditionalFormatting>
  <conditionalFormatting sqref="E122">
    <cfRule type="beginsWith" dxfId="94" priority="115" operator="beginsWith" text="6">
      <formula>LEFT((E122),LEN("6"))=("6")</formula>
    </cfRule>
  </conditionalFormatting>
  <conditionalFormatting sqref="E122">
    <cfRule type="beginsWith" dxfId="93" priority="116" operator="beginsWith" text="7">
      <formula>LEFT((E122),LEN("7"))=("7")</formula>
    </cfRule>
  </conditionalFormatting>
  <conditionalFormatting sqref="E131">
    <cfRule type="beginsWith" dxfId="92" priority="113" operator="beginsWith" text="6">
      <formula>LEFT((E131),LEN("6"))=("6")</formula>
    </cfRule>
  </conditionalFormatting>
  <conditionalFormatting sqref="E131">
    <cfRule type="beginsWith" dxfId="91" priority="114" operator="beginsWith" text="7">
      <formula>LEFT((E131),LEN("7"))=("7")</formula>
    </cfRule>
  </conditionalFormatting>
  <conditionalFormatting sqref="E130">
    <cfRule type="beginsWith" dxfId="90" priority="111" operator="beginsWith" text="6">
      <formula>LEFT((E130),LEN("6"))=("6")</formula>
    </cfRule>
  </conditionalFormatting>
  <conditionalFormatting sqref="E130">
    <cfRule type="beginsWith" dxfId="89" priority="112" operator="beginsWith" text="7">
      <formula>LEFT((E130),LEN("7"))=("7")</formula>
    </cfRule>
  </conditionalFormatting>
  <conditionalFormatting sqref="E126">
    <cfRule type="beginsWith" dxfId="88" priority="107" operator="beginsWith" text="6">
      <formula>LEFT((E126),LEN("6"))=("6")</formula>
    </cfRule>
  </conditionalFormatting>
  <conditionalFormatting sqref="E126">
    <cfRule type="beginsWith" dxfId="87" priority="108" operator="beginsWith" text="7">
      <formula>LEFT((E126),LEN("7"))=("7")</formula>
    </cfRule>
  </conditionalFormatting>
  <conditionalFormatting sqref="E127">
    <cfRule type="beginsWith" dxfId="86" priority="105" operator="beginsWith" text="6">
      <formula>LEFT((E127),LEN("6"))=("6")</formula>
    </cfRule>
  </conditionalFormatting>
  <conditionalFormatting sqref="E127">
    <cfRule type="beginsWith" dxfId="85" priority="106" operator="beginsWith" text="7">
      <formula>LEFT((E127),LEN("7"))=("7")</formula>
    </cfRule>
  </conditionalFormatting>
  <conditionalFormatting sqref="E132">
    <cfRule type="beginsWith" dxfId="84" priority="99" operator="beginsWith" text="6">
      <formula>LEFT((E132),LEN("6"))=("6")</formula>
    </cfRule>
  </conditionalFormatting>
  <conditionalFormatting sqref="E132">
    <cfRule type="beginsWith" dxfId="83" priority="100" operator="beginsWith" text="7">
      <formula>LEFT((E132),LEN("7"))=("7")</formula>
    </cfRule>
  </conditionalFormatting>
  <conditionalFormatting sqref="E133">
    <cfRule type="beginsWith" dxfId="82" priority="97" operator="beginsWith" text="6">
      <formula>LEFT((E133),LEN("6"))=("6")</formula>
    </cfRule>
  </conditionalFormatting>
  <conditionalFormatting sqref="E133">
    <cfRule type="beginsWith" dxfId="81" priority="98" operator="beginsWith" text="7">
      <formula>LEFT((E133),LEN("7"))=("7")</formula>
    </cfRule>
  </conditionalFormatting>
  <conditionalFormatting sqref="E136">
    <cfRule type="beginsWith" dxfId="80" priority="95" operator="beginsWith" text="6">
      <formula>LEFT((E136),LEN("6"))=("6")</formula>
    </cfRule>
  </conditionalFormatting>
  <conditionalFormatting sqref="E136">
    <cfRule type="beginsWith" dxfId="79" priority="96" operator="beginsWith" text="7">
      <formula>LEFT((E136),LEN("7"))=("7")</formula>
    </cfRule>
  </conditionalFormatting>
  <conditionalFormatting sqref="E135">
    <cfRule type="beginsWith" dxfId="78" priority="93" operator="beginsWith" text="6">
      <formula>LEFT((E135),LEN("6"))=("6")</formula>
    </cfRule>
  </conditionalFormatting>
  <conditionalFormatting sqref="E135">
    <cfRule type="beginsWith" dxfId="77" priority="94" operator="beginsWith" text="7">
      <formula>LEFT((E135),LEN("7"))=("7")</formula>
    </cfRule>
  </conditionalFormatting>
  <conditionalFormatting sqref="E137">
    <cfRule type="beginsWith" dxfId="76" priority="91" operator="beginsWith" text="6">
      <formula>LEFT((E137),LEN("6"))=("6")</formula>
    </cfRule>
  </conditionalFormatting>
  <conditionalFormatting sqref="E137">
    <cfRule type="beginsWith" dxfId="75" priority="92" operator="beginsWith" text="7">
      <formula>LEFT((E137),LEN("7"))=("7")</formula>
    </cfRule>
  </conditionalFormatting>
  <conditionalFormatting sqref="E138">
    <cfRule type="beginsWith" dxfId="74" priority="89" operator="beginsWith" text="6">
      <formula>LEFT((E138),LEN("6"))=("6")</formula>
    </cfRule>
  </conditionalFormatting>
  <conditionalFormatting sqref="E138">
    <cfRule type="beginsWith" dxfId="73" priority="90" operator="beginsWith" text="7">
      <formula>LEFT((E138),LEN("7"))=("7")</formula>
    </cfRule>
  </conditionalFormatting>
  <conditionalFormatting sqref="E139:E141">
    <cfRule type="beginsWith" dxfId="72" priority="87" operator="beginsWith" text="6">
      <formula>LEFT((E139),LEN("6"))=("6")</formula>
    </cfRule>
  </conditionalFormatting>
  <conditionalFormatting sqref="E139:E141">
    <cfRule type="beginsWith" dxfId="71" priority="88" operator="beginsWith" text="7">
      <formula>LEFT((E139),LEN("7"))=("7")</formula>
    </cfRule>
  </conditionalFormatting>
  <conditionalFormatting sqref="E142:E144">
    <cfRule type="beginsWith" dxfId="70" priority="85" operator="beginsWith" text="6">
      <formula>LEFT((E142),LEN("6"))=("6")</formula>
    </cfRule>
  </conditionalFormatting>
  <conditionalFormatting sqref="E142:E144">
    <cfRule type="beginsWith" dxfId="69" priority="86" operator="beginsWith" text="7">
      <formula>LEFT((E142),LEN("7"))=("7")</formula>
    </cfRule>
  </conditionalFormatting>
  <conditionalFormatting sqref="E145">
    <cfRule type="beginsWith" dxfId="68" priority="83" operator="beginsWith" text="6">
      <formula>LEFT((E145),LEN("6"))=("6")</formula>
    </cfRule>
  </conditionalFormatting>
  <conditionalFormatting sqref="E145">
    <cfRule type="beginsWith" dxfId="67" priority="84" operator="beginsWith" text="7">
      <formula>LEFT((E145),LEN("7"))=("7")</formula>
    </cfRule>
  </conditionalFormatting>
  <conditionalFormatting sqref="E146">
    <cfRule type="beginsWith" dxfId="66" priority="81" operator="beginsWith" text="6">
      <formula>LEFT((E146),LEN("6"))=("6")</formula>
    </cfRule>
  </conditionalFormatting>
  <conditionalFormatting sqref="E146">
    <cfRule type="beginsWith" dxfId="65" priority="82" operator="beginsWith" text="7">
      <formula>LEFT((E146),LEN("7"))=("7")</formula>
    </cfRule>
  </conditionalFormatting>
  <conditionalFormatting sqref="E147">
    <cfRule type="beginsWith" dxfId="64" priority="79" operator="beginsWith" text="6">
      <formula>LEFT((E147),LEN("6"))=("6")</formula>
    </cfRule>
  </conditionalFormatting>
  <conditionalFormatting sqref="E147">
    <cfRule type="beginsWith" dxfId="63" priority="80" operator="beginsWith" text="7">
      <formula>LEFT((E147),LEN("7"))=("7")</formula>
    </cfRule>
  </conditionalFormatting>
  <conditionalFormatting sqref="E148:E149">
    <cfRule type="beginsWith" dxfId="62" priority="77" operator="beginsWith" text="6">
      <formula>LEFT((E148),LEN("6"))=("6")</formula>
    </cfRule>
  </conditionalFormatting>
  <conditionalFormatting sqref="E148:E149">
    <cfRule type="beginsWith" dxfId="61" priority="78" operator="beginsWith" text="7">
      <formula>LEFT((E148),LEN("7"))=("7")</formula>
    </cfRule>
  </conditionalFormatting>
  <conditionalFormatting sqref="E150:E151">
    <cfRule type="beginsWith" dxfId="60" priority="75" operator="beginsWith" text="6">
      <formula>LEFT((E150),LEN("6"))=("6")</formula>
    </cfRule>
  </conditionalFormatting>
  <conditionalFormatting sqref="E150:E151">
    <cfRule type="beginsWith" dxfId="59" priority="76" operator="beginsWith" text="7">
      <formula>LEFT((E150),LEN("7"))=("7")</formula>
    </cfRule>
  </conditionalFormatting>
  <conditionalFormatting sqref="E152">
    <cfRule type="beginsWith" dxfId="58" priority="73" operator="beginsWith" text="6">
      <formula>LEFT((E152),LEN("6"))=("6")</formula>
    </cfRule>
  </conditionalFormatting>
  <conditionalFormatting sqref="E152">
    <cfRule type="beginsWith" dxfId="57" priority="74" operator="beginsWith" text="7">
      <formula>LEFT((E152),LEN("7"))=("7")</formula>
    </cfRule>
  </conditionalFormatting>
  <conditionalFormatting sqref="E154">
    <cfRule type="beginsWith" dxfId="56" priority="71" operator="beginsWith" text="6">
      <formula>LEFT((E154),LEN("6"))=("6")</formula>
    </cfRule>
  </conditionalFormatting>
  <conditionalFormatting sqref="E154">
    <cfRule type="beginsWith" dxfId="55" priority="72" operator="beginsWith" text="7">
      <formula>LEFT((E154),LEN("7"))=("7")</formula>
    </cfRule>
  </conditionalFormatting>
  <conditionalFormatting sqref="E156">
    <cfRule type="beginsWith" dxfId="54" priority="69" operator="beginsWith" text="6">
      <formula>LEFT((E156),LEN("6"))=("6")</formula>
    </cfRule>
  </conditionalFormatting>
  <conditionalFormatting sqref="E156">
    <cfRule type="beginsWith" dxfId="53" priority="70" operator="beginsWith" text="7">
      <formula>LEFT((E156),LEN("7"))=("7")</formula>
    </cfRule>
  </conditionalFormatting>
  <conditionalFormatting sqref="E157:E158">
    <cfRule type="beginsWith" dxfId="52" priority="67" operator="beginsWith" text="6">
      <formula>LEFT((E157),LEN("6"))=("6")</formula>
    </cfRule>
  </conditionalFormatting>
  <conditionalFormatting sqref="E157:E158">
    <cfRule type="beginsWith" dxfId="51" priority="68" operator="beginsWith" text="7">
      <formula>LEFT((E157),LEN("7"))=("7")</formula>
    </cfRule>
  </conditionalFormatting>
  <conditionalFormatting sqref="E159">
    <cfRule type="beginsWith" dxfId="50" priority="65" operator="beginsWith" text="6">
      <formula>LEFT((E159),LEN("6"))=("6")</formula>
    </cfRule>
  </conditionalFormatting>
  <conditionalFormatting sqref="E159">
    <cfRule type="beginsWith" dxfId="49" priority="66" operator="beginsWith" text="7">
      <formula>LEFT((E159),LEN("7"))=("7")</formula>
    </cfRule>
  </conditionalFormatting>
  <conditionalFormatting sqref="E162">
    <cfRule type="beginsWith" dxfId="48" priority="63" operator="beginsWith" text="6">
      <formula>LEFT((E162),LEN("6"))=("6")</formula>
    </cfRule>
  </conditionalFormatting>
  <conditionalFormatting sqref="E162">
    <cfRule type="beginsWith" dxfId="47" priority="64" operator="beginsWith" text="7">
      <formula>LEFT((E162),LEN("7"))=("7")</formula>
    </cfRule>
  </conditionalFormatting>
  <conditionalFormatting sqref="E163:E169">
    <cfRule type="beginsWith" dxfId="46" priority="61" operator="beginsWith" text="6">
      <formula>LEFT((E163),LEN("6"))=("6")</formula>
    </cfRule>
  </conditionalFormatting>
  <conditionalFormatting sqref="E163:E169">
    <cfRule type="beginsWith" dxfId="45" priority="62" operator="beginsWith" text="7">
      <formula>LEFT((E163),LEN("7"))=("7")</formula>
    </cfRule>
  </conditionalFormatting>
  <conditionalFormatting sqref="E171">
    <cfRule type="beginsWith" dxfId="44" priority="59" operator="beginsWith" text="6">
      <formula>LEFT((E171),LEN("6"))=("6")</formula>
    </cfRule>
  </conditionalFormatting>
  <conditionalFormatting sqref="E171">
    <cfRule type="beginsWith" dxfId="43" priority="60" operator="beginsWith" text="7">
      <formula>LEFT((E171),LEN("7"))=("7")</formula>
    </cfRule>
  </conditionalFormatting>
  <conditionalFormatting sqref="E172">
    <cfRule type="beginsWith" dxfId="42" priority="57" operator="beginsWith" text="6">
      <formula>LEFT((E172),LEN("6"))=("6")</formula>
    </cfRule>
  </conditionalFormatting>
  <conditionalFormatting sqref="E172">
    <cfRule type="beginsWith" dxfId="41" priority="58" operator="beginsWith" text="7">
      <formula>LEFT((E172),LEN("7"))=("7")</formula>
    </cfRule>
  </conditionalFormatting>
  <conditionalFormatting sqref="E173">
    <cfRule type="beginsWith" dxfId="40" priority="55" operator="beginsWith" text="6">
      <formula>LEFT((E173),LEN("6"))=("6")</formula>
    </cfRule>
  </conditionalFormatting>
  <conditionalFormatting sqref="E173">
    <cfRule type="beginsWith" dxfId="39" priority="56" operator="beginsWith" text="7">
      <formula>LEFT((E173),LEN("7"))=("7")</formula>
    </cfRule>
  </conditionalFormatting>
  <conditionalFormatting sqref="E174:E175">
    <cfRule type="beginsWith" dxfId="38" priority="53" operator="beginsWith" text="6">
      <formula>LEFT((E174),LEN("6"))=("6")</formula>
    </cfRule>
  </conditionalFormatting>
  <conditionalFormatting sqref="E174:E175">
    <cfRule type="beginsWith" dxfId="37" priority="54" operator="beginsWith" text="7">
      <formula>LEFT((E174),LEN("7"))=("7")</formula>
    </cfRule>
  </conditionalFormatting>
  <conditionalFormatting sqref="E177">
    <cfRule type="beginsWith" dxfId="36" priority="51" operator="beginsWith" text="6">
      <formula>LEFT((E177),LEN("6"))=("6")</formula>
    </cfRule>
  </conditionalFormatting>
  <conditionalFormatting sqref="E177">
    <cfRule type="beginsWith" dxfId="35" priority="52" operator="beginsWith" text="7">
      <formula>LEFT((E177),LEN("7"))=("7")</formula>
    </cfRule>
  </conditionalFormatting>
  <conditionalFormatting sqref="E178:E182">
    <cfRule type="beginsWith" dxfId="34" priority="49" operator="beginsWith" text="6">
      <formula>LEFT((E178),LEN("6"))=("6")</formula>
    </cfRule>
  </conditionalFormatting>
  <conditionalFormatting sqref="E178:E182">
    <cfRule type="beginsWith" dxfId="33" priority="50" operator="beginsWith" text="7">
      <formula>LEFT((E178),LEN("7"))=("7")</formula>
    </cfRule>
  </conditionalFormatting>
  <conditionalFormatting sqref="E183:E184">
    <cfRule type="beginsWith" dxfId="32" priority="47" operator="beginsWith" text="6">
      <formula>LEFT((E183),LEN("6"))=("6")</formula>
    </cfRule>
  </conditionalFormatting>
  <conditionalFormatting sqref="E183:E184">
    <cfRule type="beginsWith" dxfId="31" priority="48" operator="beginsWith" text="7">
      <formula>LEFT((E183),LEN("7"))=("7")</formula>
    </cfRule>
  </conditionalFormatting>
  <conditionalFormatting sqref="E187">
    <cfRule type="beginsWith" dxfId="30" priority="45" operator="beginsWith" text="6">
      <formula>LEFT((E187),LEN("6"))=("6")</formula>
    </cfRule>
  </conditionalFormatting>
  <conditionalFormatting sqref="E187">
    <cfRule type="beginsWith" dxfId="29" priority="46" operator="beginsWith" text="7">
      <formula>LEFT((E187),LEN("7"))=("7")</formula>
    </cfRule>
  </conditionalFormatting>
  <conditionalFormatting sqref="E185">
    <cfRule type="beginsWith" dxfId="28" priority="43" operator="beginsWith" text="6">
      <formula>LEFT((E185),LEN("6"))=("6")</formula>
    </cfRule>
  </conditionalFormatting>
  <conditionalFormatting sqref="E185">
    <cfRule type="beginsWith" dxfId="27" priority="44" operator="beginsWith" text="7">
      <formula>LEFT((E185),LEN("7"))=("7")</formula>
    </cfRule>
  </conditionalFormatting>
  <conditionalFormatting sqref="E27">
    <cfRule type="beginsWith" dxfId="26" priority="33" operator="beginsWith" text="6">
      <formula>LEFT((E27),LEN("6"))=("6")</formula>
    </cfRule>
  </conditionalFormatting>
  <conditionalFormatting sqref="E27">
    <cfRule type="beginsWith" dxfId="25" priority="34" operator="beginsWith" text="7">
      <formula>LEFT((E27),LEN("7"))=("7")</formula>
    </cfRule>
  </conditionalFormatting>
  <conditionalFormatting sqref="E11:E13">
    <cfRule type="beginsWith" dxfId="24" priority="31" operator="beginsWith" text="6">
      <formula>LEFT((E11),LEN("6"))=("6")</formula>
    </cfRule>
  </conditionalFormatting>
  <conditionalFormatting sqref="E11:E13">
    <cfRule type="beginsWith" dxfId="23" priority="32" operator="beginsWith" text="7">
      <formula>LEFT((E11),LEN("7"))=("7")</formula>
    </cfRule>
  </conditionalFormatting>
  <conditionalFormatting sqref="E14:E26">
    <cfRule type="beginsWith" dxfId="22" priority="29" operator="beginsWith" text="6">
      <formula>LEFT((E14),LEN("6"))=("6")</formula>
    </cfRule>
  </conditionalFormatting>
  <conditionalFormatting sqref="E14:E26">
    <cfRule type="beginsWith" dxfId="21" priority="30" operator="beginsWith" text="7">
      <formula>LEFT((E14),LEN("7"))=("7")</formula>
    </cfRule>
  </conditionalFormatting>
  <conditionalFormatting sqref="E29:E32">
    <cfRule type="beginsWith" dxfId="20" priority="25" operator="beginsWith" text="6">
      <formula>LEFT((E29),LEN("6"))=("6")</formula>
    </cfRule>
  </conditionalFormatting>
  <conditionalFormatting sqref="E29:E32">
    <cfRule type="beginsWith" dxfId="19" priority="26" operator="beginsWith" text="7">
      <formula>LEFT((E29),LEN("7"))=("7")</formula>
    </cfRule>
  </conditionalFormatting>
  <conditionalFormatting sqref="E33:E34">
    <cfRule type="beginsWith" dxfId="18" priority="21" operator="beginsWith" text="6">
      <formula>LEFT((E33),LEN("6"))=("6")</formula>
    </cfRule>
  </conditionalFormatting>
  <conditionalFormatting sqref="E33:E34">
    <cfRule type="beginsWith" dxfId="17" priority="22" operator="beginsWith" text="7">
      <formula>LEFT((E33),LEN("7"))=("7")</formula>
    </cfRule>
  </conditionalFormatting>
  <conditionalFormatting sqref="E42">
    <cfRule type="beginsWith" dxfId="16" priority="17" operator="beginsWith" text="6">
      <formula>LEFT((E42),LEN("6"))=("6")</formula>
    </cfRule>
  </conditionalFormatting>
  <conditionalFormatting sqref="E42">
    <cfRule type="beginsWith" dxfId="15" priority="18" operator="beginsWith" text="7">
      <formula>LEFT((E42),LEN("7"))=("7")</formula>
    </cfRule>
  </conditionalFormatting>
  <conditionalFormatting sqref="E49:E50">
    <cfRule type="beginsWith" dxfId="14" priority="15" operator="beginsWith" text="6">
      <formula>LEFT((E49),LEN("6"))=("6")</formula>
    </cfRule>
  </conditionalFormatting>
  <conditionalFormatting sqref="E49:E50">
    <cfRule type="beginsWith" dxfId="13" priority="16" operator="beginsWith" text="7">
      <formula>LEFT((E49),LEN("7"))=("7")</formula>
    </cfRule>
  </conditionalFormatting>
  <conditionalFormatting sqref="E43">
    <cfRule type="beginsWith" dxfId="12" priority="11" operator="beginsWith" text="6">
      <formula>LEFT((E43),LEN("6"))=("6")</formula>
    </cfRule>
  </conditionalFormatting>
  <conditionalFormatting sqref="E43">
    <cfRule type="beginsWith" dxfId="11" priority="12" operator="beginsWith" text="7">
      <formula>LEFT((E43),LEN("7"))=("7")</formula>
    </cfRule>
  </conditionalFormatting>
  <conditionalFormatting sqref="E44">
    <cfRule type="beginsWith" dxfId="10" priority="9" operator="beginsWith" text="6">
      <formula>LEFT((E44),LEN("6"))=("6")</formula>
    </cfRule>
  </conditionalFormatting>
  <conditionalFormatting sqref="E44">
    <cfRule type="beginsWith" dxfId="9" priority="10" operator="beginsWith" text="7">
      <formula>LEFT((E44),LEN("7"))=("7")</formula>
    </cfRule>
  </conditionalFormatting>
  <conditionalFormatting sqref="E73">
    <cfRule type="beginsWith" dxfId="8" priority="7" operator="beginsWith" text="6">
      <formula>LEFT((E73),LEN("6"))=("6")</formula>
    </cfRule>
  </conditionalFormatting>
  <conditionalFormatting sqref="E73">
    <cfRule type="beginsWith" dxfId="7" priority="8" operator="beginsWith" text="7">
      <formula>LEFT((E73),LEN("7"))=("7")</formula>
    </cfRule>
  </conditionalFormatting>
  <conditionalFormatting sqref="E52">
    <cfRule type="beginsWith" dxfId="6" priority="5" operator="beginsWith" text="6">
      <formula>LEFT((E52),LEN("6"))=("6")</formula>
    </cfRule>
  </conditionalFormatting>
  <conditionalFormatting sqref="E52">
    <cfRule type="beginsWith" dxfId="5" priority="6" operator="beginsWith" text="7">
      <formula>LEFT((E52),LEN("7"))=("7")</formula>
    </cfRule>
  </conditionalFormatting>
  <conditionalFormatting sqref="E56">
    <cfRule type="beginsWith" dxfId="4" priority="3" operator="beginsWith" text="6">
      <formula>LEFT((E56),LEN("6"))=("6")</formula>
    </cfRule>
  </conditionalFormatting>
  <conditionalFormatting sqref="E56">
    <cfRule type="beginsWith" dxfId="3" priority="4" operator="beginsWith" text="7">
      <formula>LEFT((E56),LEN("7"))=("7")</formula>
    </cfRule>
  </conditionalFormatting>
  <dataValidations count="2">
    <dataValidation type="list" allowBlank="1" sqref="E2" xr:uid="{00000000-0002-0000-0200-000000000000}">
      <formula1>"580 - Banque &gt; Caisse,512 - Caisse &gt; Banque,--------,6XXX - Matos Péda,6XXX - Pharmacie,6XXX - Intendance,6XXX - Boutique du mouvement,6XXX - Petit Matériel,6XXX - Location véhicule,6XXX - Participation à une activité extérieure,6XXX - Cadeaux,6XXX - Tran"&amp;"sports,613200 - Locations immobilières,-------,7XXX - Participation des parents,708300 - Locations diverses,------,Avance des chefs,"</formula1>
    </dataValidation>
    <dataValidation type="list" allowBlank="1" sqref="E232:E1181" xr:uid="{00000000-0002-0000-0200-000001000000}">
      <formula1>"580 - Banque &gt; Caisse,512 - Caisse &gt; Banque,--------,6XXX - Matos Péda,6XXX - Pharmacie,6XXX - Intendance,6XXX - Boutique du mouvement,6XXX - Petit Matériel,6XXX - Location véhicule,6XXX - Participation à une activité extérieure,6XXX - Cadeaux,6XXX - Tran"&amp;"sports,6XXX - Hébergement,-------,7XXX - Participation des parents,7XXX - Ventes et Extra-Job,------,Avance des chefs,"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200-000002000000}">
          <x14:formula1>
            <xm:f>LD!$A$1:$A$57</xm:f>
          </x14:formula1>
          <xm:sqref>E3:E43 E45:E51 E57:E231 E53:E55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M43"/>
  <sheetViews>
    <sheetView topLeftCell="A32" workbookViewId="0">
      <selection activeCell="F43" sqref="F43"/>
    </sheetView>
  </sheetViews>
  <sheetFormatPr baseColWidth="10" defaultColWidth="14.453125" defaultRowHeight="15.75" customHeight="1" x14ac:dyDescent="0.25"/>
  <cols>
    <col min="1" max="1" width="8" style="116" customWidth="1"/>
    <col min="2" max="2" width="61.1796875" style="116" customWidth="1"/>
    <col min="3" max="3" width="14.453125" style="116"/>
    <col min="4" max="4" width="8.1796875" style="116" customWidth="1"/>
    <col min="5" max="5" width="61.1796875" style="116" customWidth="1"/>
    <col min="6" max="7" width="14.453125" style="116"/>
    <col min="8" max="8" width="19" style="116" customWidth="1"/>
    <col min="9" max="16384" width="14.453125" style="116"/>
  </cols>
  <sheetData>
    <row r="1" spans="1:13" ht="26.25" customHeight="1" x14ac:dyDescent="0.45">
      <c r="A1" s="12" t="s">
        <v>33</v>
      </c>
    </row>
    <row r="2" spans="1:13" ht="15.75" customHeight="1" x14ac:dyDescent="0.25">
      <c r="A2" s="13"/>
    </row>
    <row r="3" spans="1:13" ht="15.75" customHeight="1" x14ac:dyDescent="0.4">
      <c r="A3" s="157" t="s">
        <v>34</v>
      </c>
      <c r="B3" s="158"/>
      <c r="C3" s="159"/>
      <c r="D3" s="160" t="s">
        <v>35</v>
      </c>
      <c r="E3" s="158"/>
      <c r="F3" s="159"/>
      <c r="H3" s="14" t="str">
        <f>IF(I4&lt;&gt; 0,"ERREUR : VERIFIEZ LES NATURES DES DEPENSES","")</f>
        <v/>
      </c>
    </row>
    <row r="4" spans="1:13" ht="27" customHeight="1" x14ac:dyDescent="0.55000000000000004">
      <c r="A4" s="74" t="s">
        <v>36</v>
      </c>
      <c r="B4" s="75" t="s">
        <v>37</v>
      </c>
      <c r="C4" s="76" t="s">
        <v>38</v>
      </c>
      <c r="D4" s="61" t="s">
        <v>36</v>
      </c>
      <c r="E4" s="62" t="s">
        <v>37</v>
      </c>
      <c r="F4" s="63" t="s">
        <v>38</v>
      </c>
      <c r="G4" s="15"/>
      <c r="H4" s="15"/>
      <c r="I4" s="15"/>
      <c r="J4" s="15"/>
      <c r="K4" s="15"/>
      <c r="L4" s="15"/>
      <c r="M4" s="15"/>
    </row>
    <row r="5" spans="1:13" ht="15.75" customHeight="1" x14ac:dyDescent="0.25">
      <c r="A5" s="78">
        <v>605</v>
      </c>
      <c r="B5" s="65" t="s">
        <v>45</v>
      </c>
      <c r="C5" s="66">
        <f>SUMIF(Journal!$E$3:$E$231,"605. Equipements",Journal!$I$3:$I$231)+SUMIF(Journal!$E$3:$E$231,"605. Equipements",Journal!$F$3:$F$231)</f>
        <v>0</v>
      </c>
      <c r="D5" s="78">
        <v>707</v>
      </c>
      <c r="E5" s="8" t="s">
        <v>156</v>
      </c>
      <c r="F5" s="66">
        <f>SUMIF(Journal!$E$3:$E$231,"707. Ventes de marchandises (chemises, écussons, foulards, livre de progressions…)",Journal!$G$3:$G$231)+SUMIF(Journal!$E$3:$E$231,"707. Ventes de marchandises (chemises, écussons, foulards, livre de progressions…)",Journal!$J$3:$J$231)</f>
        <v>0</v>
      </c>
    </row>
    <row r="6" spans="1:13" ht="15.75" customHeight="1" x14ac:dyDescent="0.25">
      <c r="A6" s="78">
        <v>6061</v>
      </c>
      <c r="B6" s="67" t="s">
        <v>208</v>
      </c>
      <c r="C6" s="66">
        <f>SUMIF(Journal!$E$3:$E$231,"6061. Fournitures non stockables (eau, énergie..)",Journal!$I$3:$I$231)+SUMIF(Journal!$E$3:$E$231,"6061. Fournitures non stockables (eau, énergie..)",Journal!$F$3:$F$231)</f>
        <v>0</v>
      </c>
      <c r="D6" s="112">
        <v>7083</v>
      </c>
      <c r="E6" s="8" t="s">
        <v>154</v>
      </c>
      <c r="F6" s="68">
        <f>SUMIF(Journal!$E$3:$E$231,"7083. Calendriers",Journal!$G$3:$G$231)+SUMIF(Journal!$E$3:$E$231,"7083. Calendriers",Journal!$J$3:$J$231)</f>
        <v>0</v>
      </c>
    </row>
    <row r="7" spans="1:13" ht="15.75" customHeight="1" x14ac:dyDescent="0.25">
      <c r="A7" s="78">
        <v>60631</v>
      </c>
      <c r="B7" s="67" t="s">
        <v>118</v>
      </c>
      <c r="C7" s="66">
        <f>SUMIF(Journal!$E$3:$E$231,"60631. Fournitures d'entretien",Journal!$I$3:$I$231)+SUMIF(Journal!$E$3:$E$231,"60631. Fournitures d'entretien",Journal!$F$3:$F$231)</f>
        <v>0</v>
      </c>
      <c r="D7" s="111">
        <v>741</v>
      </c>
      <c r="E7" s="99" t="s">
        <v>60</v>
      </c>
      <c r="F7" s="68">
        <f>SUMIF(Journal!$E$3:$E$231,"741. Aides villes",Journal!$G$3:$G$231)+SUMIF(Journal!$E$3:$E$231,"741. Aides villes",Journal!$J$3:$J$231)</f>
        <v>0</v>
      </c>
    </row>
    <row r="8" spans="1:13" ht="15.75" customHeight="1" x14ac:dyDescent="0.25">
      <c r="A8" s="78">
        <v>60632</v>
      </c>
      <c r="B8" s="67" t="s">
        <v>119</v>
      </c>
      <c r="C8" s="66">
        <f>SUMIF(Journal!$E$3:$E$231,"60632. Fournitures de petits équipements",Journal!$I$3:$I$231)+SUMIF(Journal!$E$3:$E$231,"60632. Fournitures de petits équipements",Journal!$F$3:$F$231)</f>
        <v>0</v>
      </c>
      <c r="D8" s="111">
        <v>742</v>
      </c>
      <c r="E8" s="67" t="s">
        <v>61</v>
      </c>
      <c r="F8" s="68">
        <f>SUMIF(Journal!$E$3:$E$231,"742. Bons de Vacances CAF",Journal!$G$3:$G$231)+SUMIF(Journal!$E$3:$E$231,"742. Bons de Vacances CAF",Journal!$J$3:$J$231)</f>
        <v>0</v>
      </c>
    </row>
    <row r="9" spans="1:13" ht="15.75" customHeight="1" x14ac:dyDescent="0.25">
      <c r="A9" s="78">
        <v>6064</v>
      </c>
      <c r="B9" s="67" t="s">
        <v>15</v>
      </c>
      <c r="C9" s="66">
        <f>SUMIF(Journal!$E$3:$E$231,"6064. Fournitures administratives",Journal!$I$3:$I$231)+SUMIF(Journal!$E$3:$E$231,"6064. Fournitures administratives",Journal!$F$3:$F$231)</f>
        <v>0</v>
      </c>
      <c r="D9" s="111">
        <v>743</v>
      </c>
      <c r="E9" s="67" t="s">
        <v>62</v>
      </c>
      <c r="F9" s="68">
        <f>SUMIF(Journal!$E$3:$E$231,"743. Autres",Journal!$G$3:$G$231)+SUMIF(Journal!$E$3:$E$231,"743. Autres",Journal!$J$3:$J$231)</f>
        <v>0</v>
      </c>
    </row>
    <row r="10" spans="1:13" ht="15.75" customHeight="1" x14ac:dyDescent="0.25">
      <c r="A10" s="78">
        <v>6068</v>
      </c>
      <c r="B10" s="65" t="s">
        <v>16</v>
      </c>
      <c r="C10" s="66">
        <f>SUMIF(Journal!$E$3:$E$231,"6068. Autres matières et fournitures",Journal!$I$3:$I$231)+SUMIF(Journal!$E$3:$E$231,"6068. Autres matières et fournitures",Journal!$F$3:$F$231)</f>
        <v>0</v>
      </c>
      <c r="D10" s="111">
        <v>754</v>
      </c>
      <c r="E10" s="93" t="s">
        <v>179</v>
      </c>
      <c r="F10" s="68">
        <f>SUMIF(Journal!$E$3:$E$231,"754. Collectes - Dons manuels",Journal!$G$3:$G$231)+SUMIF(Journal!$E$3:$E$231,"754. Collectes - Dons manuels",Journal!$J$3:$J$231)-SUMIF(Journal!$E$3:$E$231,"754. Collectes - Dons manuels",Journal!$I$3:$I$231)</f>
        <v>0</v>
      </c>
    </row>
    <row r="11" spans="1:13" ht="15.75" customHeight="1" x14ac:dyDescent="0.25">
      <c r="A11" s="111">
        <v>60681</v>
      </c>
      <c r="B11" s="65" t="s">
        <v>46</v>
      </c>
      <c r="C11" s="66">
        <f>SUMIF(Journal!$E$3:$E$231,"60681. Frais éducatifs",Journal!$I$3:$I$231)+SUMIF(Journal!$E$3:$E$231,"60681. Frais éducatifs",Journal!$F$3:$F$231)</f>
        <v>0</v>
      </c>
      <c r="D11" s="113">
        <v>7561</v>
      </c>
      <c r="E11" s="109" t="s">
        <v>157</v>
      </c>
      <c r="F11" s="68">
        <f>SUMIF(Journal!$E$3:$E$231,"7561. Cotisations annuelles et BI",Journal!$G$3:$G$231)+SUMIF(Journal!$E$3:$E$231,"7561. Cotisations annuelles et BI",Journal!$J$3:$J$231)</f>
        <v>0</v>
      </c>
    </row>
    <row r="12" spans="1:13" ht="15.75" customHeight="1" x14ac:dyDescent="0.25">
      <c r="A12" s="112">
        <v>60683</v>
      </c>
      <c r="B12" s="65" t="s">
        <v>47</v>
      </c>
      <c r="C12" s="66">
        <f>SUMIF(Journal!$E$3:$E$231,"60683. Calendriers",Journal!$I$3:$I$231)+SUMIF(Journal!$E$3:$E$231,"60683. Calendriers",Journal!$F$3:$F$231)</f>
        <v>0</v>
      </c>
      <c r="D12" s="111">
        <v>7562</v>
      </c>
      <c r="E12" s="109" t="s">
        <v>186</v>
      </c>
      <c r="F12" s="68">
        <f>SUMIF(Journal!$E$3:$E$231,"7562. Cotisations week-end",Journal!$G$3:$G$231)+SUMIF(Journal!$E$3:$E$231,"7562. Cotisations week-end",Journal!$J$3:$J$231)</f>
        <v>0</v>
      </c>
    </row>
    <row r="13" spans="1:13" ht="15.75" customHeight="1" x14ac:dyDescent="0.25">
      <c r="A13" s="111">
        <v>60684</v>
      </c>
      <c r="B13" s="65" t="s">
        <v>48</v>
      </c>
      <c r="C13" s="66">
        <f>SUMIF(Journal!$E$3:$E$231,"60684. Alimentaires",Journal!$I$3:$I$231)+SUMIF(Journal!$E$3:$E$231,"60684. Alimentaires",Journal!$F$3:$F$231)</f>
        <v>0</v>
      </c>
      <c r="D13" s="111">
        <v>7563</v>
      </c>
      <c r="E13" s="109" t="s">
        <v>209</v>
      </c>
      <c r="F13" s="68">
        <f>SUMIF(Journal!$E$3:$E$231,"7563. Inscriptions camp",Journal!$G$3:$G$231)+SUMIF(Journal!$E$3:$E$231,"7563. Inscriptions camp",Journal!$J$3:$J$231)</f>
        <v>0</v>
      </c>
    </row>
    <row r="14" spans="1:13" ht="15.75" customHeight="1" x14ac:dyDescent="0.25">
      <c r="A14" s="111">
        <v>607</v>
      </c>
      <c r="B14" s="93" t="s">
        <v>155</v>
      </c>
      <c r="C14" s="66">
        <f>SUMIF(Journal!$E$3:$E$231,"607. Achats de marchandises (chemises, écussons, foulards, livre de progressions…)",Journal!$I$3:$I$231)+SUMIF(Journal!$E$3:$E$231,"607. Achats de marchandises (chemises, écussons, foulards, livre de progressions…)",Journal!$F$3:$F$231)</f>
        <v>0</v>
      </c>
      <c r="D14" s="111">
        <v>7564</v>
      </c>
      <c r="E14" s="109" t="s">
        <v>206</v>
      </c>
      <c r="F14" s="69">
        <f>SUMIF(Journal!$E$3:$E$231,"7564. Bénéfice camp",Journal!$G$3:$G$231)+SUMIF(Journal!$E$3:$E$231,"7564. Bénéfice camp",Journal!$J$3:$J$231)</f>
        <v>0</v>
      </c>
    </row>
    <row r="15" spans="1:13" ht="15.75" customHeight="1" x14ac:dyDescent="0.25">
      <c r="A15" s="111">
        <v>61321</v>
      </c>
      <c r="B15" s="67" t="s">
        <v>132</v>
      </c>
      <c r="C15" s="68">
        <f>SUMIF(Journal!$E$3:$E$231,"61321. Location terrain",Journal!$I$3:$I$231)+SUMIF(Journal!$E$3:$E$231,"61321. Location terrain",Journal!$F$3:$F$231)</f>
        <v>0</v>
      </c>
      <c r="D15" s="111">
        <v>758</v>
      </c>
      <c r="E15" s="67" t="s">
        <v>64</v>
      </c>
      <c r="F15" s="69">
        <f>SUMIF(Journal!$E$3:$E$231,"758. Produits divers",Journal!$G$3:$G$231)+SUMIF(Journal!$E$3:$E$231,"758. Produits divers",Journal!$J$3:$J$231)</f>
        <v>0</v>
      </c>
    </row>
    <row r="16" spans="1:13" ht="15.75" customHeight="1" x14ac:dyDescent="0.25">
      <c r="A16" s="111">
        <v>61322</v>
      </c>
      <c r="B16" s="67" t="s">
        <v>133</v>
      </c>
      <c r="C16" s="68">
        <f>SUMIF(Journal!$E$3:$E$231,"61322. Location locaux",Journal!$I$3:$I$231)+SUMIF(Journal!$E$3:$E$231,"61322. Location locaux",Journal!$F$3:$F$231)</f>
        <v>0</v>
      </c>
      <c r="D16" s="78">
        <v>7711</v>
      </c>
      <c r="E16" s="67" t="s">
        <v>66</v>
      </c>
      <c r="F16" s="70">
        <f>SUMIF(Journal!$E$3:$E$231,"7711. Remboursements",Journal!$G$3:$G$231)+SUMIF(Journal!$E$3:$E$231,"7711. Remboursements",Journal!$J$3:$J$231)</f>
        <v>0</v>
      </c>
    </row>
    <row r="17" spans="1:7" ht="15.75" customHeight="1" x14ac:dyDescent="0.25">
      <c r="A17" s="111">
        <v>61351</v>
      </c>
      <c r="B17" s="67" t="s">
        <v>134</v>
      </c>
      <c r="C17" s="68">
        <f>SUMIF(Journal!$E$3:$E$231,"61351. Location véhicule",Journal!$I$3:$I$231)+SUMIF(Journal!$E$3:$E$231,"61351. Location véhicule",Journal!$F$3:$F$231)</f>
        <v>0</v>
      </c>
      <c r="D17" s="78">
        <v>7713</v>
      </c>
      <c r="E17" s="67" t="s">
        <v>67</v>
      </c>
      <c r="F17" s="70">
        <f>SUMIF(Journal!$E$3:$E$231,"7713. Dons reçus",Journal!$G$3:$G$231)+SUMIF(Journal!$E$3:$E$231,"7713. Dons reçus",Journal!$J$3:$J$231)</f>
        <v>0</v>
      </c>
    </row>
    <row r="18" spans="1:7" ht="15.75" customHeight="1" x14ac:dyDescent="0.25">
      <c r="A18" s="111">
        <v>61352</v>
      </c>
      <c r="B18" s="67" t="s">
        <v>135</v>
      </c>
      <c r="C18" s="68">
        <f>SUMIF(Journal!$E$3:$E$231,"61352. Autres locations mobilières",Journal!$I$3:$I$231)+SUMIF(Journal!$E$3:$E$231,"61352. Autres locations mobilières",Journal!$F$3:$F$231)</f>
        <v>0</v>
      </c>
      <c r="D18" s="78">
        <v>7715</v>
      </c>
      <c r="E18" s="67" t="s">
        <v>68</v>
      </c>
      <c r="F18" s="70">
        <f>SUMIF(Journal!$E$3:$E$231,"7715. Participation aux frais",Journal!$G$3:$G$231)+SUMIF(Journal!$E$3:$E$231,"7715. Participation aux frais",Journal!$J$3:$J$231)</f>
        <v>0</v>
      </c>
    </row>
    <row r="19" spans="1:7" ht="15.75" customHeight="1" x14ac:dyDescent="0.25">
      <c r="A19" s="111">
        <v>6155</v>
      </c>
      <c r="B19" s="93" t="s">
        <v>121</v>
      </c>
      <c r="C19" s="68">
        <f>SUMIF(Journal!$E$3:$E$231,"6155. Entretien et réparations sur biens mobiliers",Journal!$I$3:$I$231)+SUMIF(Journal!$E$3:$E$231,"6155. Entretien et réparations sur biens mobiliers",Journal!$F$3:$F$231)</f>
        <v>0</v>
      </c>
      <c r="D19" s="78">
        <v>778</v>
      </c>
      <c r="E19" s="93" t="s">
        <v>158</v>
      </c>
      <c r="F19" s="70">
        <f>SUMIF(Journal!$E$3:$E$231,"778. Autres produits exceptionnels",Journal!$G$3:$G$231)+SUMIF(Journal!$E$3:$E$231,"778. Autres produits exceptionnels",Journal!$J$3:$J$231)</f>
        <v>0</v>
      </c>
    </row>
    <row r="20" spans="1:7" ht="15.75" customHeight="1" x14ac:dyDescent="0.25">
      <c r="A20" s="111">
        <v>6156</v>
      </c>
      <c r="B20" s="93" t="s">
        <v>122</v>
      </c>
      <c r="C20" s="68">
        <f>SUMIF(Journal!$E$3:$E$231,"6156. Maintenance",Journal!$I$3:$I$231)+SUMIF(Journal!$E$3:$E$231,"6156. Maintenance",Journal!$F$3:$F$231)</f>
        <v>0</v>
      </c>
      <c r="D20" s="78"/>
      <c r="E20" s="71"/>
      <c r="F20" s="68"/>
    </row>
    <row r="21" spans="1:7" s="147" customFormat="1" ht="15.75" customHeight="1" x14ac:dyDescent="0.25">
      <c r="A21" s="111">
        <v>6180</v>
      </c>
      <c r="B21" s="93" t="s">
        <v>205</v>
      </c>
      <c r="C21" s="68">
        <f>SUMIF(Journal!$E$3:$E$231,"6180. Répartition bénéfice camp",Journal!$I$3:$I$231)+SUMIF(Journal!$E$3:$E$231,"6180. Répartition bénéfice camp",Journal!$F$3:$F$231)</f>
        <v>0</v>
      </c>
      <c r="D21" s="78"/>
      <c r="E21" s="71"/>
      <c r="F21" s="68"/>
    </row>
    <row r="22" spans="1:7" ht="15.75" customHeight="1" x14ac:dyDescent="0.25">
      <c r="A22" s="113">
        <v>6184</v>
      </c>
      <c r="B22" s="67" t="s">
        <v>128</v>
      </c>
      <c r="C22" s="68">
        <f>SUMIF(Journal!$E$3:$E$231,"6184. Cotisations et BI",Journal!$I$3:$I$231)+SUMIF(Journal!$E$3:$E$231,"6184. Cotisations et BI",Journal!$F$3:$F$231)</f>
        <v>0</v>
      </c>
      <c r="D22" s="78"/>
      <c r="E22" s="71"/>
      <c r="F22" s="70"/>
    </row>
    <row r="23" spans="1:7" ht="15.75" customHeight="1" x14ac:dyDescent="0.25">
      <c r="A23" s="111">
        <v>6231</v>
      </c>
      <c r="B23" s="65" t="s">
        <v>49</v>
      </c>
      <c r="C23" s="68">
        <f>SUMIF(Journal!$E$3:$E$231,"6231. Publicité, annonces et insertions",Journal!$I$3:$I$231)+SUMIF(Journal!$E$3:$E$231,"6231. Publicité, annonces et insertions",Journal!$F$3:$F$231)</f>
        <v>0</v>
      </c>
      <c r="D23" s="78"/>
      <c r="E23" s="71"/>
      <c r="F23" s="70"/>
    </row>
    <row r="24" spans="1:7" ht="15.75" customHeight="1" x14ac:dyDescent="0.25">
      <c r="A24" s="111">
        <v>6236</v>
      </c>
      <c r="B24" s="67" t="s">
        <v>21</v>
      </c>
      <c r="C24" s="68">
        <f>SUMIF(Journal!$E$3:$E$231,"6236. Catalogues et imprimés",Journal!$I$3:$I$231)+SUMIF(Journal!$E$3:$E$231,"6236. Catalogues et imprimés",Journal!$F$3:$F$231)</f>
        <v>0</v>
      </c>
      <c r="D24" s="78"/>
      <c r="E24" s="71"/>
      <c r="F24" s="70"/>
    </row>
    <row r="25" spans="1:7" ht="15.75" customHeight="1" x14ac:dyDescent="0.25">
      <c r="A25" s="111">
        <v>6237</v>
      </c>
      <c r="B25" s="67" t="s">
        <v>50</v>
      </c>
      <c r="C25" s="68">
        <f>SUMIF(Journal!$E$3:$E$231,"6237. Publications (calendriers, revues…)",Journal!$I$3:$I$231)+SUMIF(Journal!$E$3:$E$231,"6237. Publications (calendriers, revues…)",Journal!$F$3:$F$231)</f>
        <v>0</v>
      </c>
      <c r="D25" s="78"/>
      <c r="E25" s="71"/>
      <c r="F25" s="70"/>
    </row>
    <row r="26" spans="1:7" ht="15.75" customHeight="1" x14ac:dyDescent="0.25">
      <c r="A26" s="111">
        <v>624</v>
      </c>
      <c r="B26" s="67" t="s">
        <v>141</v>
      </c>
      <c r="C26" s="68">
        <f>SUMIF(Journal!$E$3:$E$231,"624. Frais de port",Journal!$I$3:$I$231)+SUMIF(Journal!$E$3:$E$231,"624. Frais de port",Journal!$F$3:$F$231)</f>
        <v>0</v>
      </c>
      <c r="D26" s="78"/>
      <c r="E26" s="71"/>
      <c r="F26" s="70"/>
    </row>
    <row r="27" spans="1:7" ht="15.75" customHeight="1" x14ac:dyDescent="0.25">
      <c r="A27" s="111">
        <v>6251</v>
      </c>
      <c r="B27" s="65" t="s">
        <v>136</v>
      </c>
      <c r="C27" s="68">
        <f>SUMIF(Journal!$E$3:$E$231,"6251. Voyages et déplacements (formations, AG…)",Journal!$I$3:$I$231)+SUMIF(Journal!$E$3:$E$231,"6251. Voyages et déplacements (formations, AG…)",Journal!$F$3:$F$231)</f>
        <v>0</v>
      </c>
      <c r="D27" s="78"/>
      <c r="E27" s="71"/>
      <c r="F27" s="70"/>
    </row>
    <row r="28" spans="1:7" ht="15.75" customHeight="1" x14ac:dyDescent="0.25">
      <c r="A28" s="111">
        <v>6252</v>
      </c>
      <c r="B28" s="65" t="s">
        <v>53</v>
      </c>
      <c r="C28" s="68">
        <f>SUMIF(Journal!$E$3:$E$231,"6252. Restauration, Hébergement",Journal!$I$3:$I$231)+SUMIF(Journal!$E$3:$E$231,"6252. Restauration, Hébergement",Journal!$F$3:$F$231)</f>
        <v>0</v>
      </c>
      <c r="D28" s="78"/>
      <c r="E28" s="71"/>
      <c r="F28" s="70"/>
    </row>
    <row r="29" spans="1:7" ht="15.75" customHeight="1" x14ac:dyDescent="0.25">
      <c r="A29" s="111">
        <v>6261</v>
      </c>
      <c r="B29" s="65" t="s">
        <v>137</v>
      </c>
      <c r="C29" s="68">
        <f>SUMIF(Journal!$E$3:$E$231,"6261. Frais postaux",Journal!$I$3:$I$231)+SUMIF(Journal!$E$3:$E$231,"6261. Frais postaux",Journal!$F$3:$F$231)</f>
        <v>0</v>
      </c>
      <c r="D29" s="78"/>
      <c r="E29" s="71"/>
      <c r="F29" s="68"/>
    </row>
    <row r="30" spans="1:7" ht="15.75" customHeight="1" x14ac:dyDescent="0.25">
      <c r="A30" s="111">
        <v>627</v>
      </c>
      <c r="B30" s="65" t="s">
        <v>139</v>
      </c>
      <c r="C30" s="68">
        <f>SUMIF(Journal!$E$3:$E$231,"627. Services et frais bancaires",Journal!$I$3:$I$231)+SUMIF(Journal!$E$3:$E$231,"627. Services et frais bancairess",Journal!$F$3:$F$231)</f>
        <v>0</v>
      </c>
      <c r="D30" s="78"/>
      <c r="E30" s="71"/>
      <c r="F30" s="68"/>
    </row>
    <row r="31" spans="1:7" ht="15.75" customHeight="1" x14ac:dyDescent="0.3">
      <c r="A31" s="111">
        <v>6465</v>
      </c>
      <c r="B31" s="67" t="s">
        <v>140</v>
      </c>
      <c r="C31" s="68">
        <f>SUMIF(Journal!$E$3:$E$231,"6465. Pharmacie",Journal!$I$3:$I$231)+SUMIF(Journal!$E$3:$E$231,"6465. Pharmacie",Journal!$F$3:$F$231)</f>
        <v>0</v>
      </c>
      <c r="D31" s="78"/>
      <c r="E31" s="71"/>
      <c r="F31" s="72"/>
      <c r="G31" s="16"/>
    </row>
    <row r="32" spans="1:7" ht="15.75" customHeight="1" x14ac:dyDescent="0.3">
      <c r="A32" s="78">
        <v>6481</v>
      </c>
      <c r="B32" s="67" t="s">
        <v>54</v>
      </c>
      <c r="C32" s="68">
        <f>SUMIF(Journal!$E$3:$E$231,"6481. Formation",Journal!$I$3:$I$231)+SUMIF(Journal!$E$3:$E$231,"6481. Formation",Journal!$F$3:$F$231)</f>
        <v>0</v>
      </c>
      <c r="D32" s="78"/>
      <c r="E32" s="71"/>
      <c r="F32" s="72"/>
      <c r="G32" s="16"/>
    </row>
    <row r="33" spans="1:7" ht="15.75" customHeight="1" x14ac:dyDescent="0.3">
      <c r="A33" s="78">
        <v>658</v>
      </c>
      <c r="B33" s="67" t="s">
        <v>25</v>
      </c>
      <c r="C33" s="68">
        <f>SUMIF(Journal!$E$3:$E$231,"658. Charges diverses de gestion courante",Journal!$I$3:$I$231)+SUMIF(Journal!$E$3:$E$231,"658. Charges diverses de gestion courante",Journal!$F$3:$F$231)</f>
        <v>0</v>
      </c>
      <c r="D33" s="78"/>
      <c r="E33" s="71"/>
      <c r="F33" s="72"/>
      <c r="G33" s="16"/>
    </row>
    <row r="34" spans="1:7" ht="15.75" customHeight="1" x14ac:dyDescent="0.3">
      <c r="A34" s="78">
        <v>6616</v>
      </c>
      <c r="B34" s="93" t="s">
        <v>146</v>
      </c>
      <c r="C34" s="68">
        <f>SUMIF(Journal!$E$3:$E$231,"6616. Intérêts bancaires",Journal!$I$3:$I$231)+SUMIF(Journal!$E$3:$E$231,"6616. Intérêts bancaires",Journal!$F$3:$F$231)</f>
        <v>0</v>
      </c>
      <c r="D34" s="78"/>
      <c r="E34" s="71"/>
      <c r="F34" s="72"/>
      <c r="G34" s="16"/>
    </row>
    <row r="35" spans="1:7" ht="15.75" customHeight="1" x14ac:dyDescent="0.3">
      <c r="A35" s="78">
        <v>6712</v>
      </c>
      <c r="B35" s="67" t="s">
        <v>187</v>
      </c>
      <c r="C35" s="68">
        <f>SUMIF(Journal!$E$3:$E$231,"6712. Pénalités, amendes",Journal!$I$3:$I$231)+SUMIF(Journal!$E$3:$E$231,"6712. Pénalités, amendes",Journal!$F$3:$F$231)</f>
        <v>0</v>
      </c>
      <c r="D35" s="78"/>
      <c r="E35" s="71"/>
      <c r="F35" s="72"/>
      <c r="G35" s="16"/>
    </row>
    <row r="36" spans="1:7" ht="15.75" customHeight="1" x14ac:dyDescent="0.3">
      <c r="A36" s="79">
        <v>6718</v>
      </c>
      <c r="B36" s="67" t="s">
        <v>150</v>
      </c>
      <c r="C36" s="68">
        <f>SUMIF(Journal!$E$3:$E$231,"6718. Autres charges exceptionnelles sur opérations de gestion",Journal!$I$3:$I$231)+SUMIF(Journal!$E$3:$E$231,"6718. Autres charges exceptionnelles sur opérations de gestion",Journal!$F$3:$F$231)</f>
        <v>0</v>
      </c>
      <c r="D36" s="78"/>
      <c r="E36" s="71"/>
      <c r="F36" s="72"/>
      <c r="G36" s="16"/>
    </row>
    <row r="37" spans="1:7" ht="15.75" customHeight="1" x14ac:dyDescent="0.25">
      <c r="A37" s="64"/>
      <c r="B37" s="77"/>
      <c r="C37" s="68"/>
      <c r="D37" s="78"/>
      <c r="E37" s="73"/>
      <c r="F37" s="68"/>
    </row>
    <row r="38" spans="1:7" ht="15.75" customHeight="1" x14ac:dyDescent="0.3">
      <c r="A38" s="13"/>
      <c r="B38" s="17" t="s">
        <v>39</v>
      </c>
      <c r="C38" s="10">
        <f>SUM(C5:C37)</f>
        <v>0</v>
      </c>
      <c r="E38" s="17" t="s">
        <v>39</v>
      </c>
      <c r="F38" s="10">
        <f>SUM(F5:F37)</f>
        <v>0</v>
      </c>
    </row>
    <row r="39" spans="1:7" ht="15.75" customHeight="1" x14ac:dyDescent="0.3">
      <c r="B39" s="18"/>
      <c r="C39" s="19"/>
      <c r="E39" s="13"/>
      <c r="F39" s="10"/>
    </row>
    <row r="40" spans="1:7" ht="15.5" x14ac:dyDescent="0.35">
      <c r="B40" s="20" t="s">
        <v>40</v>
      </c>
      <c r="C40" s="21">
        <f>F38-C38</f>
        <v>0</v>
      </c>
    </row>
    <row r="42" spans="1:7" ht="12.5" x14ac:dyDescent="0.25">
      <c r="B42" s="13"/>
    </row>
    <row r="43" spans="1:7" ht="15.75" customHeight="1" x14ac:dyDescent="0.25">
      <c r="D43" s="79">
        <v>875</v>
      </c>
      <c r="E43" s="93" t="s">
        <v>169</v>
      </c>
      <c r="F43" s="68">
        <f>SUMIF(Journal!$E$3:$E$231,"875. Dons en nature",Journal!$G$3:$G$231)+SUMIF(Journal!$E$3:$E$231,"875. Dons en nature",Journal!$J$3:$J$231)</f>
        <v>0</v>
      </c>
    </row>
  </sheetData>
  <sheetProtection algorithmName="SHA-512" hashValue="qU/Mo8TPhcAx+VifdWaqyW381OjoJtqtyQbTnJvja+pvMNW8q2EuQGUPQE8qcBn4W1TGkLQQo7GAw1DkZ4YOBQ==" saltValue="GLHPm8MAPTNri1aV2naTLg==" spinCount="100000" sheet="1" objects="1" scenarios="1"/>
  <mergeCells count="2">
    <mergeCell ref="A3:C3"/>
    <mergeCell ref="D3:F3"/>
  </mergeCells>
  <conditionalFormatting sqref="F39">
    <cfRule type="cellIs" dxfId="2" priority="1" operator="greaterThanOrEqual">
      <formula>0</formula>
    </cfRule>
  </conditionalFormatting>
  <conditionalFormatting sqref="C40">
    <cfRule type="cellIs" dxfId="1" priority="2" operator="greaterThanOrEqual">
      <formula>0</formula>
    </cfRule>
  </conditionalFormatting>
  <conditionalFormatting sqref="C40">
    <cfRule type="cellIs" dxfId="0" priority="3" operator="lessThan">
      <formula>0</formula>
    </cfRule>
  </conditionalFormatting>
  <dataValidations count="1">
    <dataValidation type="list" allowBlank="1" showDropDown="1" showInputMessage="1" showErrorMessage="1" sqref="E5:E18" xr:uid="{00000000-0002-0000-0300-000000000000}">
      <formula1>$A$1:$A$47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D0C65-4379-47EC-9EF9-DC153B6B78E6}">
  <dimension ref="A1:I58"/>
  <sheetViews>
    <sheetView zoomScaleNormal="100" workbookViewId="0">
      <selection activeCell="H8" sqref="H8"/>
    </sheetView>
  </sheetViews>
  <sheetFormatPr baseColWidth="10" defaultColWidth="11.453125" defaultRowHeight="12.5" x14ac:dyDescent="0.25"/>
  <cols>
    <col min="1" max="6" width="11.453125" style="131"/>
    <col min="7" max="7" width="15.1796875" style="131" bestFit="1" customWidth="1"/>
    <col min="8" max="16384" width="11.453125" style="131"/>
  </cols>
  <sheetData>
    <row r="1" spans="1:9" s="118" customFormat="1" x14ac:dyDescent="0.25"/>
    <row r="2" spans="1:9" s="118" customFormat="1" ht="14.5" x14ac:dyDescent="0.35">
      <c r="G2" s="191" t="s">
        <v>218</v>
      </c>
      <c r="H2" s="131"/>
      <c r="I2" s="131"/>
    </row>
    <row r="3" spans="1:9" s="118" customFormat="1" ht="14.5" x14ac:dyDescent="0.35">
      <c r="G3" s="192" t="s">
        <v>219</v>
      </c>
      <c r="H3" s="131"/>
      <c r="I3" s="131"/>
    </row>
    <row r="4" spans="1:9" s="118" customFormat="1" x14ac:dyDescent="0.25">
      <c r="G4" s="131"/>
      <c r="H4" s="131"/>
      <c r="I4" s="131"/>
    </row>
    <row r="5" spans="1:9" s="118" customFormat="1" x14ac:dyDescent="0.25">
      <c r="G5" s="131"/>
      <c r="H5" s="131"/>
      <c r="I5" s="131"/>
    </row>
    <row r="6" spans="1:9" s="118" customFormat="1" ht="14.5" x14ac:dyDescent="0.35">
      <c r="G6" s="192" t="s">
        <v>220</v>
      </c>
      <c r="H6" s="131"/>
      <c r="I6" s="131"/>
    </row>
    <row r="7" spans="1:9" s="118" customFormat="1" x14ac:dyDescent="0.25">
      <c r="G7" s="131"/>
      <c r="H7" s="131"/>
      <c r="I7" s="131"/>
    </row>
    <row r="8" spans="1:9" s="118" customFormat="1" x14ac:dyDescent="0.25">
      <c r="G8" s="131"/>
      <c r="H8" s="131"/>
      <c r="I8" s="131"/>
    </row>
    <row r="9" spans="1:9" s="118" customFormat="1" x14ac:dyDescent="0.25">
      <c r="G9" s="131"/>
      <c r="H9" s="131"/>
      <c r="I9" s="131"/>
    </row>
    <row r="10" spans="1:9" s="118" customFormat="1" x14ac:dyDescent="0.25">
      <c r="G10" s="131"/>
      <c r="H10" s="131"/>
      <c r="I10" s="131"/>
    </row>
    <row r="11" spans="1:9" s="118" customFormat="1" ht="15.5" x14ac:dyDescent="0.35">
      <c r="A11" s="117"/>
      <c r="B11" s="117"/>
      <c r="C11" s="117"/>
      <c r="D11" s="117"/>
      <c r="E11" s="117"/>
      <c r="F11" s="117"/>
      <c r="G11" s="117"/>
      <c r="H11" s="117"/>
      <c r="I11" s="117"/>
    </row>
    <row r="12" spans="1:9" s="118" customFormat="1" ht="15.5" x14ac:dyDescent="0.35">
      <c r="A12" s="130" t="s">
        <v>211</v>
      </c>
      <c r="B12" s="130"/>
      <c r="C12" s="130"/>
      <c r="D12" s="130"/>
      <c r="E12" s="130"/>
      <c r="F12" s="130"/>
      <c r="G12" s="117"/>
      <c r="H12" s="117"/>
      <c r="I12" s="117"/>
    </row>
    <row r="13" spans="1:9" s="118" customFormat="1" ht="15.5" x14ac:dyDescent="0.35">
      <c r="A13" s="117"/>
      <c r="B13" s="117"/>
      <c r="C13" s="117"/>
      <c r="D13" s="117"/>
      <c r="E13" s="117"/>
      <c r="F13" s="117"/>
      <c r="G13" s="117"/>
      <c r="H13" s="117"/>
      <c r="I13" s="117"/>
    </row>
    <row r="14" spans="1:9" ht="29.5" x14ac:dyDescent="0.25">
      <c r="A14" s="161" t="s">
        <v>212</v>
      </c>
      <c r="B14" s="161"/>
      <c r="C14" s="161"/>
      <c r="D14" s="161"/>
      <c r="E14" s="161"/>
      <c r="F14" s="161"/>
      <c r="G14" s="161"/>
      <c r="H14" s="161"/>
      <c r="I14" s="161"/>
    </row>
    <row r="15" spans="1:9" s="118" customFormat="1" ht="15.5" x14ac:dyDescent="0.35">
      <c r="A15" s="117"/>
      <c r="B15" s="117"/>
      <c r="C15" s="117"/>
      <c r="D15" s="117"/>
      <c r="E15" s="117"/>
      <c r="F15" s="117"/>
      <c r="G15" s="117"/>
      <c r="H15" s="117"/>
      <c r="I15" s="117"/>
    </row>
    <row r="16" spans="1:9" ht="15.5" x14ac:dyDescent="0.35">
      <c r="B16" s="132" t="s">
        <v>216</v>
      </c>
      <c r="C16" s="120"/>
      <c r="D16" s="133"/>
      <c r="E16" s="133"/>
      <c r="F16" s="132"/>
      <c r="G16" s="132"/>
      <c r="H16" s="130"/>
      <c r="I16" s="130"/>
    </row>
    <row r="17" spans="2:9" s="118" customFormat="1" ht="15.5" x14ac:dyDescent="0.35">
      <c r="B17" s="119"/>
      <c r="C17" s="120"/>
      <c r="D17" s="120"/>
      <c r="E17" s="120"/>
      <c r="F17" s="119"/>
      <c r="G17" s="119"/>
      <c r="H17" s="117"/>
      <c r="I17" s="117"/>
    </row>
    <row r="18" spans="2:9" s="118" customFormat="1" ht="15.5" x14ac:dyDescent="0.35">
      <c r="B18" s="119"/>
      <c r="C18" s="120"/>
      <c r="D18" s="120"/>
      <c r="E18" s="119" t="s">
        <v>188</v>
      </c>
      <c r="F18" s="119"/>
      <c r="G18" s="121">
        <f>Journal!H231</f>
        <v>0</v>
      </c>
      <c r="H18" s="117"/>
      <c r="I18" s="117"/>
    </row>
    <row r="19" spans="2:9" s="118" customFormat="1" ht="15.5" x14ac:dyDescent="0.35">
      <c r="B19" s="119"/>
      <c r="C19" s="120"/>
      <c r="D19" s="120"/>
      <c r="E19" s="119" t="s">
        <v>189</v>
      </c>
      <c r="F19" s="119"/>
      <c r="G19" s="121">
        <f>Journal!K231</f>
        <v>0</v>
      </c>
      <c r="H19" s="117"/>
      <c r="I19" s="117"/>
    </row>
    <row r="20" spans="2:9" s="118" customFormat="1" ht="15.5" x14ac:dyDescent="0.35">
      <c r="B20" s="119"/>
      <c r="C20" s="119"/>
      <c r="D20" s="120"/>
      <c r="E20" s="119"/>
      <c r="F20" s="119"/>
      <c r="G20" s="119"/>
      <c r="H20" s="117"/>
      <c r="I20" s="117"/>
    </row>
    <row r="21" spans="2:9" s="118" customFormat="1" ht="15.5" x14ac:dyDescent="0.35">
      <c r="B21" s="119"/>
      <c r="C21" s="119"/>
      <c r="D21" s="120"/>
      <c r="E21" s="122" t="s">
        <v>190</v>
      </c>
      <c r="F21" s="122"/>
      <c r="G21" s="123">
        <f>SUM(G18:G19)</f>
        <v>0</v>
      </c>
      <c r="H21" s="117"/>
      <c r="I21" s="117"/>
    </row>
    <row r="22" spans="2:9" s="118" customFormat="1" ht="15.5" x14ac:dyDescent="0.35">
      <c r="B22" s="117"/>
      <c r="C22" s="117"/>
      <c r="E22" s="117"/>
      <c r="F22" s="117"/>
      <c r="G22" s="117"/>
      <c r="H22" s="117"/>
      <c r="I22" s="117"/>
    </row>
    <row r="23" spans="2:9" s="118" customFormat="1" ht="15.5" x14ac:dyDescent="0.35">
      <c r="B23" s="117"/>
      <c r="C23" s="117"/>
      <c r="E23" s="117"/>
      <c r="F23" s="117"/>
      <c r="G23" s="117"/>
      <c r="H23" s="117"/>
      <c r="I23" s="117"/>
    </row>
    <row r="24" spans="2:9" ht="15.5" x14ac:dyDescent="0.35">
      <c r="B24" s="132" t="s">
        <v>217</v>
      </c>
      <c r="C24" s="119"/>
      <c r="D24" s="133"/>
      <c r="E24" s="132"/>
      <c r="F24" s="132"/>
      <c r="G24" s="132"/>
      <c r="H24" s="130"/>
      <c r="I24" s="130"/>
    </row>
    <row r="25" spans="2:9" s="118" customFormat="1" ht="15.5" x14ac:dyDescent="0.35">
      <c r="B25" s="119"/>
      <c r="C25" s="119"/>
      <c r="D25" s="120"/>
      <c r="E25" s="119"/>
      <c r="F25" s="119"/>
      <c r="G25" s="119"/>
      <c r="H25" s="117"/>
      <c r="I25" s="117"/>
    </row>
    <row r="26" spans="2:9" s="118" customFormat="1" ht="15.5" x14ac:dyDescent="0.35">
      <c r="B26" s="119"/>
      <c r="C26" s="119"/>
      <c r="D26" s="120"/>
      <c r="E26" s="119" t="s">
        <v>191</v>
      </c>
      <c r="F26" s="119"/>
      <c r="G26" s="121">
        <f>Journal!H3</f>
        <v>0</v>
      </c>
      <c r="H26" s="117"/>
      <c r="I26" s="117"/>
    </row>
    <row r="27" spans="2:9" s="118" customFormat="1" ht="15.5" x14ac:dyDescent="0.35">
      <c r="B27" s="119"/>
      <c r="C27" s="119"/>
      <c r="D27" s="120"/>
      <c r="E27" s="119" t="s">
        <v>192</v>
      </c>
      <c r="F27" s="119"/>
      <c r="G27" s="121">
        <f>Journal!K3</f>
        <v>0</v>
      </c>
      <c r="H27" s="117"/>
      <c r="I27" s="117"/>
    </row>
    <row r="28" spans="2:9" s="118" customFormat="1" ht="15.5" x14ac:dyDescent="0.35">
      <c r="B28" s="119"/>
      <c r="C28" s="119"/>
      <c r="D28" s="120"/>
      <c r="E28" s="119"/>
      <c r="F28" s="119"/>
      <c r="G28" s="119"/>
      <c r="H28" s="117"/>
      <c r="I28" s="117"/>
    </row>
    <row r="29" spans="2:9" s="118" customFormat="1" ht="15.5" x14ac:dyDescent="0.35">
      <c r="B29" s="119"/>
      <c r="C29" s="119"/>
      <c r="D29" s="120"/>
      <c r="E29" s="122" t="s">
        <v>193</v>
      </c>
      <c r="F29" s="122"/>
      <c r="G29" s="123">
        <f>SUM(G26:G27)</f>
        <v>0</v>
      </c>
      <c r="H29" s="117"/>
      <c r="I29" s="117"/>
    </row>
    <row r="30" spans="2:9" s="118" customFormat="1" ht="15.5" x14ac:dyDescent="0.35">
      <c r="B30" s="117"/>
      <c r="C30" s="117"/>
      <c r="E30" s="117"/>
      <c r="F30" s="117"/>
      <c r="G30" s="117"/>
      <c r="H30" s="117"/>
      <c r="I30" s="117"/>
    </row>
    <row r="31" spans="2:9" s="118" customFormat="1" ht="15.5" x14ac:dyDescent="0.35">
      <c r="B31" s="117"/>
      <c r="C31" s="117"/>
      <c r="E31" s="117"/>
      <c r="F31" s="117"/>
      <c r="G31" s="117"/>
      <c r="H31" s="117"/>
      <c r="I31" s="117"/>
    </row>
    <row r="32" spans="2:9" s="118" customFormat="1" ht="15.5" x14ac:dyDescent="0.35">
      <c r="B32" s="124" t="s">
        <v>194</v>
      </c>
      <c r="C32" s="124"/>
      <c r="D32" s="125"/>
      <c r="E32" s="126" t="s">
        <v>195</v>
      </c>
      <c r="F32" s="126"/>
      <c r="G32" s="127">
        <f>G21-G29</f>
        <v>0</v>
      </c>
      <c r="H32" s="117"/>
      <c r="I32" s="117"/>
    </row>
    <row r="33" spans="1:9" s="118" customFormat="1" ht="15.5" x14ac:dyDescent="0.35">
      <c r="B33" s="117"/>
      <c r="C33" s="117"/>
      <c r="D33" s="117"/>
      <c r="E33" s="117"/>
      <c r="F33" s="117"/>
      <c r="G33" s="117"/>
      <c r="H33" s="117"/>
      <c r="I33" s="117"/>
    </row>
    <row r="34" spans="1:9" s="118" customFormat="1" ht="15.5" x14ac:dyDescent="0.35">
      <c r="B34" s="117"/>
      <c r="C34" s="117"/>
      <c r="D34" s="117"/>
      <c r="E34" s="117"/>
      <c r="F34" s="117"/>
      <c r="G34" s="117"/>
      <c r="H34" s="117"/>
      <c r="I34" s="117"/>
    </row>
    <row r="35" spans="1:9" s="118" customFormat="1" ht="15.5" x14ac:dyDescent="0.35">
      <c r="B35" s="128" t="s">
        <v>196</v>
      </c>
      <c r="C35" s="128"/>
      <c r="D35" s="128"/>
      <c r="E35" s="129" t="s">
        <v>197</v>
      </c>
      <c r="F35" s="129"/>
      <c r="G35" s="134">
        <f>Synthèse!F38</f>
        <v>0</v>
      </c>
      <c r="H35" s="117"/>
      <c r="I35" s="117"/>
    </row>
    <row r="36" spans="1:9" s="118" customFormat="1" ht="15.5" x14ac:dyDescent="0.35">
      <c r="B36" s="117"/>
      <c r="C36" s="117"/>
      <c r="D36" s="117"/>
      <c r="E36" s="117"/>
      <c r="F36" s="117"/>
      <c r="G36" s="117"/>
      <c r="H36" s="117"/>
      <c r="I36" s="117"/>
    </row>
    <row r="37" spans="1:9" s="118" customFormat="1" ht="15.5" x14ac:dyDescent="0.35">
      <c r="B37" s="117"/>
      <c r="C37" s="117"/>
      <c r="D37" s="117"/>
      <c r="E37" s="117"/>
      <c r="F37" s="117"/>
      <c r="G37" s="117"/>
      <c r="H37" s="117"/>
      <c r="I37" s="117"/>
    </row>
    <row r="38" spans="1:9" s="118" customFormat="1" ht="15.5" x14ac:dyDescent="0.35">
      <c r="B38" s="128" t="s">
        <v>198</v>
      </c>
      <c r="C38" s="128"/>
      <c r="D38" s="128"/>
      <c r="E38" s="129" t="s">
        <v>199</v>
      </c>
      <c r="F38" s="129"/>
      <c r="G38" s="135">
        <f>Synthèse!C38</f>
        <v>0</v>
      </c>
      <c r="H38" s="117"/>
      <c r="I38" s="117"/>
    </row>
    <row r="39" spans="1:9" s="118" customFormat="1" ht="15.5" x14ac:dyDescent="0.35">
      <c r="B39" s="117"/>
      <c r="C39" s="117"/>
      <c r="D39" s="117"/>
      <c r="E39" s="117"/>
      <c r="F39" s="117"/>
      <c r="G39" s="117"/>
      <c r="H39" s="117"/>
      <c r="I39" s="117"/>
    </row>
    <row r="40" spans="1:9" s="118" customFormat="1" ht="15.5" x14ac:dyDescent="0.35">
      <c r="B40" s="117"/>
      <c r="C40" s="117"/>
      <c r="D40" s="117"/>
      <c r="E40" s="117"/>
      <c r="F40" s="117"/>
      <c r="G40" s="117"/>
      <c r="H40" s="117"/>
      <c r="I40" s="117"/>
    </row>
    <row r="41" spans="1:9" s="118" customFormat="1" ht="15.5" x14ac:dyDescent="0.35">
      <c r="B41" s="124" t="s">
        <v>200</v>
      </c>
      <c r="C41" s="124"/>
      <c r="D41" s="124"/>
      <c r="E41" s="126" t="s">
        <v>201</v>
      </c>
      <c r="F41" s="126"/>
      <c r="G41" s="136">
        <f>G35-G38</f>
        <v>0</v>
      </c>
      <c r="H41" s="117"/>
      <c r="I41" s="117"/>
    </row>
    <row r="42" spans="1:9" s="118" customFormat="1" ht="15.5" x14ac:dyDescent="0.35">
      <c r="B42" s="117"/>
      <c r="C42" s="117"/>
      <c r="D42" s="117"/>
      <c r="E42" s="117"/>
      <c r="F42" s="117"/>
      <c r="G42" s="117"/>
      <c r="H42" s="117"/>
      <c r="I42" s="117"/>
    </row>
    <row r="43" spans="1:9" s="118" customFormat="1" ht="15.5" x14ac:dyDescent="0.35">
      <c r="B43" s="117"/>
      <c r="C43" s="117"/>
      <c r="D43" s="117"/>
      <c r="E43" s="117"/>
      <c r="F43" s="117"/>
      <c r="G43" s="117"/>
      <c r="H43" s="117"/>
      <c r="I43" s="117"/>
    </row>
    <row r="44" spans="1:9" s="118" customFormat="1" ht="15.5" x14ac:dyDescent="0.35">
      <c r="B44" s="164" t="s">
        <v>202</v>
      </c>
      <c r="C44" s="164"/>
      <c r="D44" s="117"/>
      <c r="E44" s="117"/>
      <c r="F44" s="117"/>
      <c r="G44" s="117"/>
      <c r="H44" s="117"/>
      <c r="I44" s="117"/>
    </row>
    <row r="45" spans="1:9" s="118" customFormat="1" ht="15.5" x14ac:dyDescent="0.35">
      <c r="A45" s="117"/>
      <c r="B45" s="117"/>
      <c r="C45" s="117"/>
      <c r="D45" s="117"/>
      <c r="E45" s="117"/>
      <c r="F45" s="117"/>
      <c r="G45" s="117"/>
      <c r="H45" s="117"/>
      <c r="I45" s="117"/>
    </row>
    <row r="46" spans="1:9" ht="15.5" x14ac:dyDescent="0.35">
      <c r="A46" s="130"/>
      <c r="B46" s="130"/>
      <c r="C46" s="130"/>
      <c r="D46" s="130"/>
      <c r="E46" s="130"/>
      <c r="F46" s="130"/>
      <c r="G46" s="130"/>
      <c r="H46" s="130"/>
      <c r="I46" s="130"/>
    </row>
    <row r="47" spans="1:9" ht="15.5" x14ac:dyDescent="0.35">
      <c r="A47" s="130"/>
      <c r="B47" s="130"/>
      <c r="C47" s="130" t="s">
        <v>203</v>
      </c>
      <c r="D47" s="130"/>
      <c r="E47" s="130"/>
      <c r="F47" s="130"/>
      <c r="G47" s="130"/>
      <c r="H47" s="130"/>
      <c r="I47" s="130"/>
    </row>
    <row r="48" spans="1:9" ht="15.5" x14ac:dyDescent="0.35">
      <c r="A48" s="130"/>
      <c r="B48" s="130"/>
      <c r="C48" s="130"/>
      <c r="D48" s="130"/>
      <c r="E48" s="130"/>
      <c r="F48" s="130"/>
      <c r="G48" s="130"/>
      <c r="H48" s="130"/>
      <c r="I48" s="130"/>
    </row>
    <row r="49" spans="1:9" ht="15.5" x14ac:dyDescent="0.35">
      <c r="A49" s="130"/>
      <c r="B49" s="130"/>
      <c r="C49" s="130" t="s">
        <v>213</v>
      </c>
      <c r="D49" s="130"/>
      <c r="E49" s="130"/>
      <c r="F49" s="130"/>
      <c r="G49" s="130"/>
      <c r="H49" s="130"/>
      <c r="I49" s="130"/>
    </row>
    <row r="50" spans="1:9" ht="15.5" x14ac:dyDescent="0.35">
      <c r="A50" s="130"/>
      <c r="B50" s="130"/>
      <c r="C50" s="130"/>
      <c r="D50" s="130"/>
      <c r="E50" s="130"/>
      <c r="F50" s="130"/>
      <c r="G50" s="130"/>
      <c r="H50" s="130"/>
      <c r="I50" s="130"/>
    </row>
    <row r="51" spans="1:9" ht="15.5" x14ac:dyDescent="0.35">
      <c r="A51" s="130"/>
      <c r="B51" s="130"/>
      <c r="C51" s="130" t="s">
        <v>214</v>
      </c>
      <c r="D51" s="130"/>
      <c r="E51" s="130"/>
      <c r="F51" s="130" t="s">
        <v>215</v>
      </c>
      <c r="G51" s="130"/>
      <c r="H51" s="130"/>
      <c r="I51" s="130"/>
    </row>
    <row r="52" spans="1:9" ht="15.5" x14ac:dyDescent="0.35">
      <c r="A52" s="130"/>
      <c r="B52" s="130"/>
      <c r="C52" s="130"/>
      <c r="D52" s="130"/>
      <c r="E52" s="130"/>
      <c r="F52" s="130"/>
      <c r="G52" s="130"/>
      <c r="H52" s="130"/>
      <c r="I52" s="130"/>
    </row>
    <row r="53" spans="1:9" ht="15.5" x14ac:dyDescent="0.35">
      <c r="A53" s="130"/>
      <c r="B53" s="130"/>
      <c r="C53" s="130"/>
      <c r="D53" s="130"/>
      <c r="E53" s="130"/>
      <c r="F53" s="130"/>
      <c r="G53" s="130"/>
      <c r="H53" s="130"/>
      <c r="I53" s="130"/>
    </row>
    <row r="54" spans="1:9" ht="15.5" x14ac:dyDescent="0.35">
      <c r="A54" s="130"/>
      <c r="B54" s="130"/>
      <c r="C54" s="130"/>
      <c r="D54" s="130"/>
      <c r="E54" s="130"/>
      <c r="F54" s="130"/>
      <c r="G54" s="130"/>
      <c r="H54" s="130"/>
      <c r="I54" s="130"/>
    </row>
    <row r="55" spans="1:9" s="118" customFormat="1" ht="15.75" customHeight="1" x14ac:dyDescent="0.25">
      <c r="A55" s="162" t="s">
        <v>204</v>
      </c>
      <c r="B55" s="163"/>
      <c r="C55" s="163"/>
      <c r="D55" s="163"/>
      <c r="E55" s="163"/>
      <c r="F55" s="163"/>
      <c r="G55" s="163"/>
      <c r="H55" s="163"/>
      <c r="I55" s="163"/>
    </row>
    <row r="56" spans="1:9" s="118" customFormat="1" ht="15.75" customHeight="1" x14ac:dyDescent="0.25">
      <c r="A56" s="163"/>
      <c r="B56" s="163"/>
      <c r="C56" s="163"/>
      <c r="D56" s="163"/>
      <c r="E56" s="163"/>
      <c r="F56" s="163"/>
      <c r="G56" s="163"/>
      <c r="H56" s="163"/>
      <c r="I56" s="163"/>
    </row>
    <row r="57" spans="1:9" ht="15.5" x14ac:dyDescent="0.35">
      <c r="A57" s="130"/>
      <c r="B57" s="130"/>
      <c r="C57" s="130"/>
      <c r="D57" s="130"/>
      <c r="E57" s="130"/>
      <c r="F57" s="130"/>
      <c r="G57" s="130"/>
      <c r="H57" s="130"/>
      <c r="I57" s="130"/>
    </row>
    <row r="58" spans="1:9" ht="15.5" x14ac:dyDescent="0.35">
      <c r="A58" s="130"/>
      <c r="B58" s="130"/>
      <c r="C58" s="130"/>
      <c r="D58" s="130"/>
      <c r="E58" s="130"/>
      <c r="F58" s="130"/>
      <c r="G58" s="130"/>
      <c r="H58" s="130"/>
      <c r="I58" s="130"/>
    </row>
  </sheetData>
  <sheetProtection algorithmName="SHA-512" hashValue="2QbCjoJIyYma02fF34sLTpFZ7MpXXbPHEAo55GmVdLkYMEE9AVItor9Qtouaok/GxyNKV0wbIRU+oc/tE2+5eQ==" saltValue="LJkNg5/JmeDD4nOF9J016w==" spinCount="100000" sheet="1" objects="1" scenarios="1"/>
  <mergeCells count="3">
    <mergeCell ref="A14:I14"/>
    <mergeCell ref="A55:I56"/>
    <mergeCell ref="B44:C44"/>
  </mergeCells>
  <pageMargins left="0.7" right="0.7" top="0.75" bottom="0.75" header="0.3" footer="0.3"/>
  <pageSetup paperSize="9"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</vt:i4>
      </vt:variant>
    </vt:vector>
  </HeadingPairs>
  <TitlesOfParts>
    <vt:vector size="6" baseType="lpstr">
      <vt:lpstr>LD</vt:lpstr>
      <vt:lpstr>PCA</vt:lpstr>
      <vt:lpstr>Journal</vt:lpstr>
      <vt:lpstr>Synthèse</vt:lpstr>
      <vt:lpstr>Récap</vt:lpstr>
      <vt:lpstr>Récap!Zone_d_impression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 Rachel</dc:creator>
  <cp:lastModifiedBy>BARRY Rachel</cp:lastModifiedBy>
  <cp:lastPrinted>2023-08-16T14:04:56Z</cp:lastPrinted>
  <dcterms:created xsi:type="dcterms:W3CDTF">2022-09-28T14:55:49Z</dcterms:created>
  <dcterms:modified xsi:type="dcterms:W3CDTF">2024-03-02T12:46:12Z</dcterms:modified>
</cp:coreProperties>
</file>